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Rozpočty nové 2021 na tři MŠ\"/>
    </mc:Choice>
  </mc:AlternateContent>
  <xr:revisionPtr revIDLastSave="0" documentId="13_ncr:1_{4CFDD69E-AB9D-47D4-9D3C-DD8401153606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Rekapitulace stavby" sheetId="1" r:id="rId1"/>
    <sheet name="1-163-18a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'1-163-18a - Výměna výplní...'!$C$86:$K$982</definedName>
    <definedName name="_xlnm._FilterDatabase" localSheetId="2" hidden="1">'VRN - Vedlejší rozpočtové...'!$C$82:$K$96</definedName>
    <definedName name="_xlnm.Print_Titles" localSheetId="1">'1-163-18a - Výměna výplní...'!$86:$86</definedName>
    <definedName name="_xlnm.Print_Titles" localSheetId="0">'Rekapitulace stavby'!$52:$52</definedName>
    <definedName name="_xlnm.Print_Titles" localSheetId="2">'VRN - Vedlejší rozpočtové...'!$82:$82</definedName>
    <definedName name="_xlnm.Print_Area" localSheetId="1">'1-163-18a - Výměna výplní...'!$C$4:$J$37,'1-163-18a - Výměna výplní...'!$C$43:$J$70,'1-163-18a - Výměna výplní...'!$C$76:$K$982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rozpočtové...'!$C$45:$J$64,'VRN - Vedlejší rozpočtové...'!$C$70:$K$96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94" i="3"/>
  <c r="BH94" i="3"/>
  <c r="BG94" i="3"/>
  <c r="BF94" i="3"/>
  <c r="T94" i="3"/>
  <c r="T93" i="3" s="1"/>
  <c r="R94" i="3"/>
  <c r="R93" i="3"/>
  <c r="P94" i="3"/>
  <c r="P93" i="3"/>
  <c r="BI90" i="3"/>
  <c r="BH90" i="3"/>
  <c r="BG90" i="3"/>
  <c r="BF90" i="3"/>
  <c r="T90" i="3"/>
  <c r="T89" i="3"/>
  <c r="R90" i="3"/>
  <c r="R89" i="3"/>
  <c r="P90" i="3"/>
  <c r="P89" i="3"/>
  <c r="BI86" i="3"/>
  <c r="BH86" i="3"/>
  <c r="BG86" i="3"/>
  <c r="BF86" i="3"/>
  <c r="T86" i="3"/>
  <c r="T85" i="3"/>
  <c r="R86" i="3"/>
  <c r="R85" i="3"/>
  <c r="R84" i="3" s="1"/>
  <c r="R83" i="3" s="1"/>
  <c r="P86" i="3"/>
  <c r="P85" i="3"/>
  <c r="P84" i="3" s="1"/>
  <c r="P83" i="3" s="1"/>
  <c r="AU56" i="1" s="1"/>
  <c r="F79" i="3"/>
  <c r="F77" i="3"/>
  <c r="E75" i="3"/>
  <c r="F54" i="3"/>
  <c r="F52" i="3"/>
  <c r="E50" i="3"/>
  <c r="J24" i="3"/>
  <c r="E24" i="3"/>
  <c r="J80" i="3" s="1"/>
  <c r="J23" i="3"/>
  <c r="J21" i="3"/>
  <c r="E21" i="3"/>
  <c r="J79" i="3" s="1"/>
  <c r="J20" i="3"/>
  <c r="J18" i="3"/>
  <c r="E18" i="3"/>
  <c r="F55" i="3" s="1"/>
  <c r="J17" i="3"/>
  <c r="J12" i="3"/>
  <c r="J52" i="3"/>
  <c r="E7" i="3"/>
  <c r="E48" i="3"/>
  <c r="J35" i="2"/>
  <c r="J34" i="2"/>
  <c r="AY55" i="1" s="1"/>
  <c r="J33" i="2"/>
  <c r="AX55" i="1"/>
  <c r="BI981" i="2"/>
  <c r="BH981" i="2"/>
  <c r="BG981" i="2"/>
  <c r="BF981" i="2"/>
  <c r="T981" i="2"/>
  <c r="R981" i="2"/>
  <c r="P981" i="2"/>
  <c r="BI979" i="2"/>
  <c r="BH979" i="2"/>
  <c r="BG979" i="2"/>
  <c r="BF979" i="2"/>
  <c r="T979" i="2"/>
  <c r="R979" i="2"/>
  <c r="P979" i="2"/>
  <c r="BI975" i="2"/>
  <c r="BH975" i="2"/>
  <c r="BG975" i="2"/>
  <c r="BF975" i="2"/>
  <c r="T975" i="2"/>
  <c r="R975" i="2"/>
  <c r="P975" i="2"/>
  <c r="BI957" i="2"/>
  <c r="BH957" i="2"/>
  <c r="BG957" i="2"/>
  <c r="BF957" i="2"/>
  <c r="T957" i="2"/>
  <c r="R957" i="2"/>
  <c r="P957" i="2"/>
  <c r="BI954" i="2"/>
  <c r="BH954" i="2"/>
  <c r="BG954" i="2"/>
  <c r="BF954" i="2"/>
  <c r="T954" i="2"/>
  <c r="R954" i="2"/>
  <c r="P954" i="2"/>
  <c r="BI915" i="2"/>
  <c r="BH915" i="2"/>
  <c r="BG915" i="2"/>
  <c r="BF915" i="2"/>
  <c r="T915" i="2"/>
  <c r="R915" i="2"/>
  <c r="P915" i="2"/>
  <c r="BI911" i="2"/>
  <c r="BH911" i="2"/>
  <c r="BG911" i="2"/>
  <c r="BF911" i="2"/>
  <c r="T911" i="2"/>
  <c r="R911" i="2"/>
  <c r="P911" i="2"/>
  <c r="BI907" i="2"/>
  <c r="BH907" i="2"/>
  <c r="BG907" i="2"/>
  <c r="BF907" i="2"/>
  <c r="T907" i="2"/>
  <c r="R907" i="2"/>
  <c r="P907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3" i="2"/>
  <c r="BH893" i="2"/>
  <c r="BG893" i="2"/>
  <c r="BF893" i="2"/>
  <c r="T893" i="2"/>
  <c r="R893" i="2"/>
  <c r="P893" i="2"/>
  <c r="BI858" i="2"/>
  <c r="BH858" i="2"/>
  <c r="BG858" i="2"/>
  <c r="BF858" i="2"/>
  <c r="T858" i="2"/>
  <c r="R858" i="2"/>
  <c r="P858" i="2"/>
  <c r="BI854" i="2"/>
  <c r="BH854" i="2"/>
  <c r="BG854" i="2"/>
  <c r="BF854" i="2"/>
  <c r="T854" i="2"/>
  <c r="R854" i="2"/>
  <c r="P854" i="2"/>
  <c r="BI819" i="2"/>
  <c r="BH819" i="2"/>
  <c r="BG819" i="2"/>
  <c r="BF819" i="2"/>
  <c r="T819" i="2"/>
  <c r="R819" i="2"/>
  <c r="P819" i="2"/>
  <c r="BI816" i="2"/>
  <c r="BH816" i="2"/>
  <c r="BG816" i="2"/>
  <c r="BF816" i="2"/>
  <c r="T816" i="2"/>
  <c r="R816" i="2"/>
  <c r="P816" i="2"/>
  <c r="BI808" i="2"/>
  <c r="BH808" i="2"/>
  <c r="BG808" i="2"/>
  <c r="BF808" i="2"/>
  <c r="T808" i="2"/>
  <c r="R808" i="2"/>
  <c r="P808" i="2"/>
  <c r="BI804" i="2"/>
  <c r="BH804" i="2"/>
  <c r="BG804" i="2"/>
  <c r="BF804" i="2"/>
  <c r="T804" i="2"/>
  <c r="R804" i="2"/>
  <c r="P804" i="2"/>
  <c r="BI801" i="2"/>
  <c r="BH801" i="2"/>
  <c r="BG801" i="2"/>
  <c r="BF801" i="2"/>
  <c r="T801" i="2"/>
  <c r="R801" i="2"/>
  <c r="P801" i="2"/>
  <c r="BI798" i="2"/>
  <c r="BH798" i="2"/>
  <c r="BG798" i="2"/>
  <c r="BF798" i="2"/>
  <c r="T798" i="2"/>
  <c r="T797" i="2"/>
  <c r="R798" i="2"/>
  <c r="R797" i="2" s="1"/>
  <c r="P798" i="2"/>
  <c r="P797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4" i="2"/>
  <c r="BH784" i="2"/>
  <c r="BG784" i="2"/>
  <c r="BF784" i="2"/>
  <c r="T784" i="2"/>
  <c r="R784" i="2"/>
  <c r="P784" i="2"/>
  <c r="BI781" i="2"/>
  <c r="BH781" i="2"/>
  <c r="BG781" i="2"/>
  <c r="BF781" i="2"/>
  <c r="T781" i="2"/>
  <c r="R781" i="2"/>
  <c r="P781" i="2"/>
  <c r="BI779" i="2"/>
  <c r="BH779" i="2"/>
  <c r="BG779" i="2"/>
  <c r="BF779" i="2"/>
  <c r="T779" i="2"/>
  <c r="R779" i="2"/>
  <c r="P779" i="2"/>
  <c r="BI777" i="2"/>
  <c r="BH777" i="2"/>
  <c r="BG777" i="2"/>
  <c r="BF777" i="2"/>
  <c r="T777" i="2"/>
  <c r="R777" i="2"/>
  <c r="P777" i="2"/>
  <c r="BI775" i="2"/>
  <c r="BH775" i="2"/>
  <c r="BG775" i="2"/>
  <c r="BF775" i="2"/>
  <c r="T775" i="2"/>
  <c r="R775" i="2"/>
  <c r="P775" i="2"/>
  <c r="BI773" i="2"/>
  <c r="BH773" i="2"/>
  <c r="BG773" i="2"/>
  <c r="BF773" i="2"/>
  <c r="T773" i="2"/>
  <c r="R773" i="2"/>
  <c r="P773" i="2"/>
  <c r="BI771" i="2"/>
  <c r="BH771" i="2"/>
  <c r="BG771" i="2"/>
  <c r="BF771" i="2"/>
  <c r="T771" i="2"/>
  <c r="R771" i="2"/>
  <c r="P771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3" i="2"/>
  <c r="BH753" i="2"/>
  <c r="BG753" i="2"/>
  <c r="BF753" i="2"/>
  <c r="T753" i="2"/>
  <c r="R753" i="2"/>
  <c r="P753" i="2"/>
  <c r="BI751" i="2"/>
  <c r="BH751" i="2"/>
  <c r="BG751" i="2"/>
  <c r="BF751" i="2"/>
  <c r="T751" i="2"/>
  <c r="R751" i="2"/>
  <c r="P751" i="2"/>
  <c r="BI749" i="2"/>
  <c r="BH749" i="2"/>
  <c r="BG749" i="2"/>
  <c r="BF749" i="2"/>
  <c r="T749" i="2"/>
  <c r="R749" i="2"/>
  <c r="P749" i="2"/>
  <c r="BI747" i="2"/>
  <c r="BH747" i="2"/>
  <c r="BG747" i="2"/>
  <c r="BF747" i="2"/>
  <c r="T747" i="2"/>
  <c r="R747" i="2"/>
  <c r="P747" i="2"/>
  <c r="BI745" i="2"/>
  <c r="BH745" i="2"/>
  <c r="BG745" i="2"/>
  <c r="BF745" i="2"/>
  <c r="T745" i="2"/>
  <c r="R745" i="2"/>
  <c r="P745" i="2"/>
  <c r="BI743" i="2"/>
  <c r="BH743" i="2"/>
  <c r="BG743" i="2"/>
  <c r="BF743" i="2"/>
  <c r="T743" i="2"/>
  <c r="R743" i="2"/>
  <c r="P743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7" i="2"/>
  <c r="BH737" i="2"/>
  <c r="BG737" i="2"/>
  <c r="BF737" i="2"/>
  <c r="T737" i="2"/>
  <c r="R737" i="2"/>
  <c r="P737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1" i="2"/>
  <c r="BH731" i="2"/>
  <c r="BG731" i="2"/>
  <c r="BF731" i="2"/>
  <c r="T731" i="2"/>
  <c r="R731" i="2"/>
  <c r="P731" i="2"/>
  <c r="BI729" i="2"/>
  <c r="BH729" i="2"/>
  <c r="BG729" i="2"/>
  <c r="BF729" i="2"/>
  <c r="T729" i="2"/>
  <c r="R729" i="2"/>
  <c r="P729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3" i="2"/>
  <c r="BH723" i="2"/>
  <c r="BG723" i="2"/>
  <c r="BF723" i="2"/>
  <c r="T723" i="2"/>
  <c r="R723" i="2"/>
  <c r="P723" i="2"/>
  <c r="BI721" i="2"/>
  <c r="BH721" i="2"/>
  <c r="BG721" i="2"/>
  <c r="BF721" i="2"/>
  <c r="T721" i="2"/>
  <c r="R721" i="2"/>
  <c r="P721" i="2"/>
  <c r="BI719" i="2"/>
  <c r="BH719" i="2"/>
  <c r="BG719" i="2"/>
  <c r="BF719" i="2"/>
  <c r="T719" i="2"/>
  <c r="R719" i="2"/>
  <c r="P719" i="2"/>
  <c r="BI717" i="2"/>
  <c r="BH717" i="2"/>
  <c r="BG717" i="2"/>
  <c r="BF717" i="2"/>
  <c r="T717" i="2"/>
  <c r="R717" i="2"/>
  <c r="P717" i="2"/>
  <c r="BI715" i="2"/>
  <c r="BH715" i="2"/>
  <c r="BG715" i="2"/>
  <c r="BF715" i="2"/>
  <c r="T715" i="2"/>
  <c r="R715" i="2"/>
  <c r="P715" i="2"/>
  <c r="BI682" i="2"/>
  <c r="BH682" i="2"/>
  <c r="BG682" i="2"/>
  <c r="BF682" i="2"/>
  <c r="T682" i="2"/>
  <c r="R682" i="2"/>
  <c r="P682" i="2"/>
  <c r="BI661" i="2"/>
  <c r="BH661" i="2"/>
  <c r="BG661" i="2"/>
  <c r="BF661" i="2"/>
  <c r="T661" i="2"/>
  <c r="R661" i="2"/>
  <c r="P661" i="2"/>
  <c r="BI655" i="2"/>
  <c r="BH655" i="2"/>
  <c r="BG655" i="2"/>
  <c r="BF655" i="2"/>
  <c r="T655" i="2"/>
  <c r="R655" i="2"/>
  <c r="P655" i="2"/>
  <c r="BI651" i="2"/>
  <c r="BH651" i="2"/>
  <c r="BG651" i="2"/>
  <c r="BF651" i="2"/>
  <c r="T651" i="2"/>
  <c r="R651" i="2"/>
  <c r="P651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35" i="2"/>
  <c r="BH635" i="2"/>
  <c r="BG635" i="2"/>
  <c r="BF635" i="2"/>
  <c r="T635" i="2"/>
  <c r="R635" i="2"/>
  <c r="P635" i="2"/>
  <c r="BI630" i="2"/>
  <c r="BH630" i="2"/>
  <c r="BG630" i="2"/>
  <c r="BF630" i="2"/>
  <c r="T630" i="2"/>
  <c r="T629" i="2" s="1"/>
  <c r="R630" i="2"/>
  <c r="R629" i="2"/>
  <c r="P630" i="2"/>
  <c r="P629" i="2" s="1"/>
  <c r="BI625" i="2"/>
  <c r="BH625" i="2"/>
  <c r="BG625" i="2"/>
  <c r="BF625" i="2"/>
  <c r="T625" i="2"/>
  <c r="R625" i="2"/>
  <c r="P625" i="2"/>
  <c r="BI619" i="2"/>
  <c r="BH619" i="2"/>
  <c r="BG619" i="2"/>
  <c r="BF619" i="2"/>
  <c r="T619" i="2"/>
  <c r="R619" i="2"/>
  <c r="P619" i="2"/>
  <c r="BI615" i="2"/>
  <c r="BH615" i="2"/>
  <c r="BG615" i="2"/>
  <c r="BF615" i="2"/>
  <c r="T615" i="2"/>
  <c r="R615" i="2"/>
  <c r="P615" i="2"/>
  <c r="BI612" i="2"/>
  <c r="BH612" i="2"/>
  <c r="BG612" i="2"/>
  <c r="BF612" i="2"/>
  <c r="T612" i="2"/>
  <c r="R612" i="2"/>
  <c r="P612" i="2"/>
  <c r="BI608" i="2"/>
  <c r="BH608" i="2"/>
  <c r="BG608" i="2"/>
  <c r="BF608" i="2"/>
  <c r="T608" i="2"/>
  <c r="R608" i="2"/>
  <c r="P608" i="2"/>
  <c r="BI605" i="2"/>
  <c r="BH605" i="2"/>
  <c r="BG605" i="2"/>
  <c r="BF605" i="2"/>
  <c r="T605" i="2"/>
  <c r="R605" i="2"/>
  <c r="P605" i="2"/>
  <c r="BI599" i="2"/>
  <c r="BH599" i="2"/>
  <c r="BG599" i="2"/>
  <c r="BF599" i="2"/>
  <c r="T599" i="2"/>
  <c r="R599" i="2"/>
  <c r="P599" i="2"/>
  <c r="BI591" i="2"/>
  <c r="BH591" i="2"/>
  <c r="BG591" i="2"/>
  <c r="BF591" i="2"/>
  <c r="T591" i="2"/>
  <c r="R591" i="2"/>
  <c r="P591" i="2"/>
  <c r="BI579" i="2"/>
  <c r="BH579" i="2"/>
  <c r="BG579" i="2"/>
  <c r="BF579" i="2"/>
  <c r="T579" i="2"/>
  <c r="R579" i="2"/>
  <c r="P579" i="2"/>
  <c r="BI575" i="2"/>
  <c r="BH575" i="2"/>
  <c r="BG575" i="2"/>
  <c r="BF575" i="2"/>
  <c r="T575" i="2"/>
  <c r="R575" i="2"/>
  <c r="P575" i="2"/>
  <c r="BI567" i="2"/>
  <c r="BH567" i="2"/>
  <c r="BG567" i="2"/>
  <c r="BF567" i="2"/>
  <c r="T567" i="2"/>
  <c r="R567" i="2"/>
  <c r="P567" i="2"/>
  <c r="BI545" i="2"/>
  <c r="BH545" i="2"/>
  <c r="BG545" i="2"/>
  <c r="BF545" i="2"/>
  <c r="T545" i="2"/>
  <c r="R545" i="2"/>
  <c r="P545" i="2"/>
  <c r="BI539" i="2"/>
  <c r="BH539" i="2"/>
  <c r="BG539" i="2"/>
  <c r="BF539" i="2"/>
  <c r="T539" i="2"/>
  <c r="R539" i="2"/>
  <c r="P539" i="2"/>
  <c r="BI535" i="2"/>
  <c r="BH535" i="2"/>
  <c r="BG535" i="2"/>
  <c r="BF535" i="2"/>
  <c r="T535" i="2"/>
  <c r="R535" i="2"/>
  <c r="P535" i="2"/>
  <c r="BI527" i="2"/>
  <c r="BH527" i="2"/>
  <c r="BG527" i="2"/>
  <c r="BF527" i="2"/>
  <c r="T527" i="2"/>
  <c r="R527" i="2"/>
  <c r="P527" i="2"/>
  <c r="BI507" i="2"/>
  <c r="BH507" i="2"/>
  <c r="BG507" i="2"/>
  <c r="BF507" i="2"/>
  <c r="T507" i="2"/>
  <c r="R507" i="2"/>
  <c r="P507" i="2"/>
  <c r="BI489" i="2"/>
  <c r="BH489" i="2"/>
  <c r="BG489" i="2"/>
  <c r="BF489" i="2"/>
  <c r="T489" i="2"/>
  <c r="R489" i="2"/>
  <c r="P489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4" i="2"/>
  <c r="BH454" i="2"/>
  <c r="BG454" i="2"/>
  <c r="BF454" i="2"/>
  <c r="T454" i="2"/>
  <c r="R454" i="2"/>
  <c r="P454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06" i="2"/>
  <c r="BH406" i="2"/>
  <c r="BG406" i="2"/>
  <c r="BF406" i="2"/>
  <c r="T406" i="2"/>
  <c r="R406" i="2"/>
  <c r="P406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47" i="2"/>
  <c r="BH347" i="2"/>
  <c r="BG347" i="2"/>
  <c r="BF347" i="2"/>
  <c r="T347" i="2"/>
  <c r="R347" i="2"/>
  <c r="P347" i="2"/>
  <c r="BI336" i="2"/>
  <c r="BH336" i="2"/>
  <c r="BG336" i="2"/>
  <c r="BF336" i="2"/>
  <c r="T336" i="2"/>
  <c r="R336" i="2"/>
  <c r="P336" i="2"/>
  <c r="BI324" i="2"/>
  <c r="BH324" i="2"/>
  <c r="BG324" i="2"/>
  <c r="BF324" i="2"/>
  <c r="T324" i="2"/>
  <c r="R324" i="2"/>
  <c r="P324" i="2"/>
  <c r="BI297" i="2"/>
  <c r="BH297" i="2"/>
  <c r="BG297" i="2"/>
  <c r="BF297" i="2"/>
  <c r="T297" i="2"/>
  <c r="R297" i="2"/>
  <c r="P297" i="2"/>
  <c r="BI289" i="2"/>
  <c r="BH289" i="2"/>
  <c r="BG289" i="2"/>
  <c r="BF289" i="2"/>
  <c r="T289" i="2"/>
  <c r="R289" i="2"/>
  <c r="P289" i="2"/>
  <c r="BI279" i="2"/>
  <c r="BH279" i="2"/>
  <c r="BG279" i="2"/>
  <c r="BF279" i="2"/>
  <c r="T279" i="2"/>
  <c r="R279" i="2"/>
  <c r="P279" i="2"/>
  <c r="BI259" i="2"/>
  <c r="BH259" i="2"/>
  <c r="BG259" i="2"/>
  <c r="BF259" i="2"/>
  <c r="T259" i="2"/>
  <c r="R259" i="2"/>
  <c r="P259" i="2"/>
  <c r="BI250" i="2"/>
  <c r="BH250" i="2"/>
  <c r="BG250" i="2"/>
  <c r="BF250" i="2"/>
  <c r="T250" i="2"/>
  <c r="R250" i="2"/>
  <c r="P250" i="2"/>
  <c r="BI240" i="2"/>
  <c r="BH240" i="2"/>
  <c r="BG240" i="2"/>
  <c r="BF240" i="2"/>
  <c r="T240" i="2"/>
  <c r="R240" i="2"/>
  <c r="P240" i="2"/>
  <c r="BI220" i="2"/>
  <c r="BH220" i="2"/>
  <c r="BG220" i="2"/>
  <c r="BF220" i="2"/>
  <c r="T220" i="2"/>
  <c r="R220" i="2"/>
  <c r="P220" i="2"/>
  <c r="BI187" i="2"/>
  <c r="BH187" i="2"/>
  <c r="BG187" i="2"/>
  <c r="BF187" i="2"/>
  <c r="T187" i="2"/>
  <c r="R187" i="2"/>
  <c r="P187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F83" i="2"/>
  <c r="F81" i="2"/>
  <c r="E79" i="2"/>
  <c r="F50" i="2"/>
  <c r="F48" i="2"/>
  <c r="E46" i="2"/>
  <c r="J22" i="2"/>
  <c r="E22" i="2"/>
  <c r="J84" i="2" s="1"/>
  <c r="J21" i="2"/>
  <c r="J19" i="2"/>
  <c r="E19" i="2"/>
  <c r="J83" i="2" s="1"/>
  <c r="J18" i="2"/>
  <c r="J16" i="2"/>
  <c r="E16" i="2"/>
  <c r="F51" i="2" s="1"/>
  <c r="J15" i="2"/>
  <c r="J10" i="2"/>
  <c r="J48" i="2" s="1"/>
  <c r="L50" i="1"/>
  <c r="AM50" i="1"/>
  <c r="AM49" i="1"/>
  <c r="L49" i="1"/>
  <c r="AM47" i="1"/>
  <c r="L47" i="1"/>
  <c r="L45" i="1"/>
  <c r="L44" i="1"/>
  <c r="BK808" i="2"/>
  <c r="BK761" i="2"/>
  <c r="BK615" i="2"/>
  <c r="J179" i="2"/>
  <c r="J767" i="2"/>
  <c r="J721" i="2"/>
  <c r="J507" i="2"/>
  <c r="BK391" i="2"/>
  <c r="J915" i="2"/>
  <c r="BK791" i="2"/>
  <c r="BK651" i="2"/>
  <c r="J489" i="2"/>
  <c r="BK336" i="2"/>
  <c r="BK899" i="2"/>
  <c r="BK757" i="2"/>
  <c r="BK630" i="2"/>
  <c r="BK481" i="2"/>
  <c r="J94" i="3"/>
  <c r="J899" i="2"/>
  <c r="BK747" i="2"/>
  <c r="J399" i="2"/>
  <c r="J804" i="2"/>
  <c r="J747" i="2"/>
  <c r="BK655" i="2"/>
  <c r="BK447" i="2"/>
  <c r="BK279" i="2"/>
  <c r="BK975" i="2"/>
  <c r="BK781" i="2"/>
  <c r="J646" i="2"/>
  <c r="BK507" i="2"/>
  <c r="J443" i="2"/>
  <c r="BK816" i="2"/>
  <c r="J735" i="2"/>
  <c r="BK545" i="2"/>
  <c r="BK364" i="2"/>
  <c r="J90" i="3"/>
  <c r="BK794" i="2"/>
  <c r="BK717" i="2"/>
  <c r="J279" i="2"/>
  <c r="J773" i="2"/>
  <c r="J729" i="2"/>
  <c r="BK575" i="2"/>
  <c r="BK347" i="2"/>
  <c r="BK907" i="2"/>
  <c r="J769" i="2"/>
  <c r="J619" i="2"/>
  <c r="BK462" i="2"/>
  <c r="J95" i="2"/>
  <c r="J788" i="2"/>
  <c r="J733" i="2"/>
  <c r="BK567" i="2"/>
  <c r="BK187" i="2"/>
  <c r="J979" i="2"/>
  <c r="BK763" i="2"/>
  <c r="BK605" i="2"/>
  <c r="BK171" i="2"/>
  <c r="J763" i="2"/>
  <c r="J717" i="2"/>
  <c r="BK477" i="2"/>
  <c r="J259" i="2"/>
  <c r="J954" i="2"/>
  <c r="J749" i="2"/>
  <c r="BK642" i="2"/>
  <c r="BK473" i="2"/>
  <c r="AS54" i="1"/>
  <c r="BK289" i="2"/>
  <c r="BK775" i="2"/>
  <c r="J651" i="2"/>
  <c r="J289" i="2"/>
  <c r="BK753" i="2"/>
  <c r="BK715" i="2"/>
  <c r="J473" i="2"/>
  <c r="J368" i="2"/>
  <c r="BK979" i="2"/>
  <c r="J739" i="2"/>
  <c r="BK612" i="2"/>
  <c r="BK376" i="2"/>
  <c r="BK819" i="2"/>
  <c r="BK739" i="2"/>
  <c r="BK599" i="2"/>
  <c r="J372" i="2"/>
  <c r="BK957" i="2"/>
  <c r="J801" i="2"/>
  <c r="J612" i="2"/>
  <c r="BK220" i="2"/>
  <c r="J784" i="2"/>
  <c r="J737" i="2"/>
  <c r="J545" i="2"/>
  <c r="BK388" i="2"/>
  <c r="J816" i="2"/>
  <c r="J731" i="2"/>
  <c r="J599" i="2"/>
  <c r="BK470" i="2"/>
  <c r="J175" i="2"/>
  <c r="J779" i="2"/>
  <c r="J661" i="2"/>
  <c r="J527" i="2"/>
  <c r="J324" i="2"/>
  <c r="J975" i="2"/>
  <c r="BK773" i="2"/>
  <c r="BK635" i="2"/>
  <c r="BK372" i="2"/>
  <c r="BK801" i="2"/>
  <c r="J743" i="2"/>
  <c r="J485" i="2"/>
  <c r="J391" i="2"/>
  <c r="J957" i="2"/>
  <c r="BK779" i="2"/>
  <c r="BK648" i="2"/>
  <c r="J477" i="2"/>
  <c r="J240" i="2"/>
  <c r="J777" i="2"/>
  <c r="J605" i="2"/>
  <c r="J395" i="2"/>
  <c r="J86" i="3"/>
  <c r="J854" i="2"/>
  <c r="J642" i="2"/>
  <c r="J187" i="2"/>
  <c r="BK858" i="2"/>
  <c r="BK749" i="2"/>
  <c r="J648" i="2"/>
  <c r="BK443" i="2"/>
  <c r="BK179" i="2"/>
  <c r="J819" i="2"/>
  <c r="BK725" i="2"/>
  <c r="J579" i="2"/>
  <c r="J406" i="2"/>
  <c r="BK134" i="2"/>
  <c r="BK682" i="2"/>
  <c r="J535" i="2"/>
  <c r="J376" i="2"/>
  <c r="J903" i="2"/>
  <c r="J753" i="2"/>
  <c r="BK485" i="2"/>
  <c r="BK798" i="2"/>
  <c r="BK735" i="2"/>
  <c r="BK646" i="2"/>
  <c r="J419" i="2"/>
  <c r="J171" i="2"/>
  <c r="BK777" i="2"/>
  <c r="J635" i="2"/>
  <c r="J466" i="2"/>
  <c r="BK250" i="2"/>
  <c r="J781" i="2"/>
  <c r="BK719" i="2"/>
  <c r="BK402" i="2"/>
  <c r="BK297" i="2"/>
  <c r="BK915" i="2"/>
  <c r="BK765" i="2"/>
  <c r="J644" i="2"/>
  <c r="J360" i="2"/>
  <c r="J761" i="2"/>
  <c r="J630" i="2"/>
  <c r="J402" i="2"/>
  <c r="BK90" i="2"/>
  <c r="J798" i="2"/>
  <c r="J682" i="2"/>
  <c r="J575" i="2"/>
  <c r="J364" i="2"/>
  <c r="BK903" i="2"/>
  <c r="BK767" i="2"/>
  <c r="BK727" i="2"/>
  <c r="BK406" i="2"/>
  <c r="J136" i="2"/>
  <c r="BK911" i="2"/>
  <c r="J759" i="2"/>
  <c r="BK579" i="2"/>
  <c r="BK175" i="2"/>
  <c r="J765" i="2"/>
  <c r="BK644" i="2"/>
  <c r="J415" i="2"/>
  <c r="BK981" i="2"/>
  <c r="J794" i="2"/>
  <c r="J715" i="2"/>
  <c r="J539" i="2"/>
  <c r="BK360" i="2"/>
  <c r="J893" i="2"/>
  <c r="BK759" i="2"/>
  <c r="J723" i="2"/>
  <c r="J462" i="2"/>
  <c r="BK129" i="2"/>
  <c r="J907" i="2"/>
  <c r="J751" i="2"/>
  <c r="J356" i="2"/>
  <c r="BK788" i="2"/>
  <c r="BK741" i="2"/>
  <c r="BK535" i="2"/>
  <c r="BK382" i="2"/>
  <c r="BK784" i="2"/>
  <c r="BK661" i="2"/>
  <c r="BK527" i="2"/>
  <c r="BK356" i="2"/>
  <c r="J745" i="2"/>
  <c r="J625" i="2"/>
  <c r="J470" i="2"/>
  <c r="J347" i="2"/>
  <c r="BK954" i="2"/>
  <c r="BK733" i="2"/>
  <c r="J388" i="2"/>
  <c r="J90" i="2"/>
  <c r="BK745" i="2"/>
  <c r="J608" i="2"/>
  <c r="J250" i="2"/>
  <c r="BK804" i="2"/>
  <c r="BK723" i="2"/>
  <c r="J567" i="2"/>
  <c r="J447" i="2"/>
  <c r="J129" i="2"/>
  <c r="J775" i="2"/>
  <c r="BK729" i="2"/>
  <c r="BK539" i="2"/>
  <c r="J336" i="2"/>
  <c r="BK86" i="3"/>
  <c r="BK755" i="2"/>
  <c r="BK489" i="2"/>
  <c r="BK136" i="2"/>
  <c r="BK769" i="2"/>
  <c r="J725" i="2"/>
  <c r="J481" i="2"/>
  <c r="BK240" i="2"/>
  <c r="J911" i="2"/>
  <c r="J757" i="2"/>
  <c r="BK625" i="2"/>
  <c r="J297" i="2"/>
  <c r="J858" i="2"/>
  <c r="J755" i="2"/>
  <c r="BK608" i="2"/>
  <c r="J382" i="2"/>
  <c r="BK94" i="3"/>
  <c r="BK893" i="2"/>
  <c r="J741" i="2"/>
  <c r="BK415" i="2"/>
  <c r="J134" i="2"/>
  <c r="BK751" i="2"/>
  <c r="J719" i="2"/>
  <c r="BK466" i="2"/>
  <c r="J220" i="2"/>
  <c r="J808" i="2"/>
  <c r="BK737" i="2"/>
  <c r="BK591" i="2"/>
  <c r="BK419" i="2"/>
  <c r="BK324" i="2"/>
  <c r="BK854" i="2"/>
  <c r="BK743" i="2"/>
  <c r="J655" i="2"/>
  <c r="BK368" i="2"/>
  <c r="BK90" i="3"/>
  <c r="J791" i="2"/>
  <c r="BK721" i="2"/>
  <c r="J454" i="2"/>
  <c r="BK771" i="2"/>
  <c r="J727" i="2"/>
  <c r="BK619" i="2"/>
  <c r="BK395" i="2"/>
  <c r="J981" i="2"/>
  <c r="J771" i="2"/>
  <c r="J615" i="2"/>
  <c r="BK454" i="2"/>
  <c r="BK259" i="2"/>
  <c r="BK731" i="2"/>
  <c r="J591" i="2"/>
  <c r="BK399" i="2"/>
  <c r="BK95" i="2"/>
  <c r="T84" i="3" l="1"/>
  <c r="T83" i="3" s="1"/>
  <c r="R953" i="2"/>
  <c r="T953" i="2"/>
  <c r="P953" i="2"/>
  <c r="T89" i="2"/>
  <c r="T346" i="2"/>
  <c r="P604" i="2"/>
  <c r="BK634" i="2"/>
  <c r="J634" i="2" s="1"/>
  <c r="J62" i="2" s="1"/>
  <c r="BK654" i="2"/>
  <c r="J654" i="2"/>
  <c r="J63" i="2" s="1"/>
  <c r="BK807" i="2"/>
  <c r="J807" i="2"/>
  <c r="J67" i="2"/>
  <c r="BK89" i="2"/>
  <c r="J89" i="2" s="1"/>
  <c r="J57" i="2" s="1"/>
  <c r="BK346" i="2"/>
  <c r="J346" i="2" s="1"/>
  <c r="J58" i="2" s="1"/>
  <c r="R604" i="2"/>
  <c r="P634" i="2"/>
  <c r="T654" i="2"/>
  <c r="T787" i="2"/>
  <c r="R800" i="2"/>
  <c r="P807" i="2"/>
  <c r="P978" i="2"/>
  <c r="P89" i="2"/>
  <c r="R346" i="2"/>
  <c r="R88" i="2" s="1"/>
  <c r="T604" i="2"/>
  <c r="R634" i="2"/>
  <c r="P654" i="2"/>
  <c r="BK787" i="2"/>
  <c r="J787" i="2"/>
  <c r="J64" i="2" s="1"/>
  <c r="R787" i="2"/>
  <c r="BK800" i="2"/>
  <c r="J800" i="2"/>
  <c r="J66" i="2" s="1"/>
  <c r="T800" i="2"/>
  <c r="R807" i="2"/>
  <c r="T978" i="2"/>
  <c r="R89" i="2"/>
  <c r="P346" i="2"/>
  <c r="BK604" i="2"/>
  <c r="J604" i="2" s="1"/>
  <c r="J59" i="2" s="1"/>
  <c r="T634" i="2"/>
  <c r="R654" i="2"/>
  <c r="P787" i="2"/>
  <c r="P800" i="2"/>
  <c r="T807" i="2"/>
  <c r="BK978" i="2"/>
  <c r="J978" i="2" s="1"/>
  <c r="J69" i="2" s="1"/>
  <c r="R978" i="2"/>
  <c r="BK953" i="2"/>
  <c r="J953" i="2" s="1"/>
  <c r="J68" i="2" s="1"/>
  <c r="BK797" i="2"/>
  <c r="J797" i="2"/>
  <c r="J65" i="2" s="1"/>
  <c r="BK629" i="2"/>
  <c r="J629" i="2"/>
  <c r="J60" i="2"/>
  <c r="BK85" i="3"/>
  <c r="J85" i="3"/>
  <c r="J61" i="3"/>
  <c r="BK89" i="3"/>
  <c r="J89" i="3" s="1"/>
  <c r="J62" i="3" s="1"/>
  <c r="BK93" i="3"/>
  <c r="J93" i="3"/>
  <c r="J63" i="3" s="1"/>
  <c r="J54" i="3"/>
  <c r="E73" i="3"/>
  <c r="F80" i="3"/>
  <c r="J77" i="3"/>
  <c r="J55" i="3"/>
  <c r="BE86" i="3"/>
  <c r="BE90" i="3"/>
  <c r="BE94" i="3"/>
  <c r="J50" i="2"/>
  <c r="J81" i="2"/>
  <c r="F84" i="2"/>
  <c r="BE171" i="2"/>
  <c r="BE175" i="2"/>
  <c r="BE220" i="2"/>
  <c r="BE250" i="2"/>
  <c r="BE259" i="2"/>
  <c r="BE356" i="2"/>
  <c r="BE415" i="2"/>
  <c r="BE443" i="2"/>
  <c r="BE473" i="2"/>
  <c r="BE485" i="2"/>
  <c r="BE489" i="2"/>
  <c r="BE575" i="2"/>
  <c r="BE612" i="2"/>
  <c r="BE615" i="2"/>
  <c r="BE642" i="2"/>
  <c r="BE644" i="2"/>
  <c r="BE646" i="2"/>
  <c r="BE715" i="2"/>
  <c r="BE747" i="2"/>
  <c r="BE761" i="2"/>
  <c r="BE765" i="2"/>
  <c r="BE771" i="2"/>
  <c r="BE794" i="2"/>
  <c r="BE801" i="2"/>
  <c r="BE907" i="2"/>
  <c r="BE90" i="2"/>
  <c r="BE136" i="2"/>
  <c r="BE179" i="2"/>
  <c r="BE187" i="2"/>
  <c r="BE279" i="2"/>
  <c r="BE289" i="2"/>
  <c r="BE368" i="2"/>
  <c r="BE382" i="2"/>
  <c r="BE388" i="2"/>
  <c r="BE391" i="2"/>
  <c r="BE399" i="2"/>
  <c r="BE402" i="2"/>
  <c r="BE406" i="2"/>
  <c r="BE454" i="2"/>
  <c r="BE466" i="2"/>
  <c r="BE481" i="2"/>
  <c r="BE535" i="2"/>
  <c r="BE605" i="2"/>
  <c r="BE619" i="2"/>
  <c r="BE625" i="2"/>
  <c r="BE655" i="2"/>
  <c r="BE719" i="2"/>
  <c r="BE733" i="2"/>
  <c r="BE741" i="2"/>
  <c r="BE743" i="2"/>
  <c r="BE745" i="2"/>
  <c r="BE749" i="2"/>
  <c r="BE751" i="2"/>
  <c r="BE753" i="2"/>
  <c r="BE759" i="2"/>
  <c r="BE775" i="2"/>
  <c r="BE804" i="2"/>
  <c r="BE858" i="2"/>
  <c r="BE893" i="2"/>
  <c r="BE957" i="2"/>
  <c r="BE979" i="2"/>
  <c r="BE981" i="2"/>
  <c r="J51" i="2"/>
  <c r="BE95" i="2"/>
  <c r="BE134" i="2"/>
  <c r="BE297" i="2"/>
  <c r="BE324" i="2"/>
  <c r="BE372" i="2"/>
  <c r="BE376" i="2"/>
  <c r="BE462" i="2"/>
  <c r="BE470" i="2"/>
  <c r="BE579" i="2"/>
  <c r="BE591" i="2"/>
  <c r="BE599" i="2"/>
  <c r="BE608" i="2"/>
  <c r="BE635" i="2"/>
  <c r="BE651" i="2"/>
  <c r="BE721" i="2"/>
  <c r="BE731" i="2"/>
  <c r="BE737" i="2"/>
  <c r="BE755" i="2"/>
  <c r="BE757" i="2"/>
  <c r="BE773" i="2"/>
  <c r="BE777" i="2"/>
  <c r="BE781" i="2"/>
  <c r="BE791" i="2"/>
  <c r="BE798" i="2"/>
  <c r="BE808" i="2"/>
  <c r="BE899" i="2"/>
  <c r="BE903" i="2"/>
  <c r="BE911" i="2"/>
  <c r="BE129" i="2"/>
  <c r="BE240" i="2"/>
  <c r="BE336" i="2"/>
  <c r="BE347" i="2"/>
  <c r="BE360" i="2"/>
  <c r="BE364" i="2"/>
  <c r="BE395" i="2"/>
  <c r="BE419" i="2"/>
  <c r="BE447" i="2"/>
  <c r="BE477" i="2"/>
  <c r="BE507" i="2"/>
  <c r="BE527" i="2"/>
  <c r="BE539" i="2"/>
  <c r="BE545" i="2"/>
  <c r="BE567" i="2"/>
  <c r="BE630" i="2"/>
  <c r="BE648" i="2"/>
  <c r="BE661" i="2"/>
  <c r="BE682" i="2"/>
  <c r="BE717" i="2"/>
  <c r="BE723" i="2"/>
  <c r="BE725" i="2"/>
  <c r="BE727" i="2"/>
  <c r="BE729" i="2"/>
  <c r="BE735" i="2"/>
  <c r="BE739" i="2"/>
  <c r="BE763" i="2"/>
  <c r="BE767" i="2"/>
  <c r="BE769" i="2"/>
  <c r="BE779" i="2"/>
  <c r="BE784" i="2"/>
  <c r="BE788" i="2"/>
  <c r="BE816" i="2"/>
  <c r="BE819" i="2"/>
  <c r="BE854" i="2"/>
  <c r="BE915" i="2"/>
  <c r="BE954" i="2"/>
  <c r="BE975" i="2"/>
  <c r="F36" i="3"/>
  <c r="BC56" i="1"/>
  <c r="F33" i="2"/>
  <c r="BB55" i="1" s="1"/>
  <c r="F37" i="3"/>
  <c r="BD56" i="1"/>
  <c r="J32" i="2"/>
  <c r="AW55" i="1" s="1"/>
  <c r="F34" i="3"/>
  <c r="BA56" i="1"/>
  <c r="F34" i="2"/>
  <c r="BC55" i="1" s="1"/>
  <c r="F35" i="3"/>
  <c r="BB56" i="1"/>
  <c r="J34" i="3"/>
  <c r="AW56" i="1" s="1"/>
  <c r="F32" i="2"/>
  <c r="BA55" i="1"/>
  <c r="F35" i="2"/>
  <c r="BD55" i="1" s="1"/>
  <c r="BK88" i="2" l="1"/>
  <c r="R633" i="2"/>
  <c r="R87" i="2"/>
  <c r="P88" i="2"/>
  <c r="T633" i="2"/>
  <c r="P633" i="2"/>
  <c r="T88" i="2"/>
  <c r="T87" i="2"/>
  <c r="BK633" i="2"/>
  <c r="J633" i="2"/>
  <c r="J61" i="2"/>
  <c r="BK84" i="3"/>
  <c r="J84" i="3" s="1"/>
  <c r="J60" i="3" s="1"/>
  <c r="J88" i="2"/>
  <c r="J56" i="2"/>
  <c r="F31" i="2"/>
  <c r="AZ55" i="1" s="1"/>
  <c r="J31" i="2"/>
  <c r="AV55" i="1" s="1"/>
  <c r="AT55" i="1" s="1"/>
  <c r="BD54" i="1"/>
  <c r="W33" i="1"/>
  <c r="BC54" i="1"/>
  <c r="AY54" i="1" s="1"/>
  <c r="F33" i="3"/>
  <c r="AZ56" i="1"/>
  <c r="J33" i="3"/>
  <c r="AV56" i="1" s="1"/>
  <c r="AT56" i="1" s="1"/>
  <c r="BA54" i="1"/>
  <c r="W30" i="1"/>
  <c r="BB54" i="1"/>
  <c r="W31" i="1" s="1"/>
  <c r="P87" i="2" l="1"/>
  <c r="AU55" i="1" s="1"/>
  <c r="AU54" i="1" s="1"/>
  <c r="BK83" i="3"/>
  <c r="J83" i="3"/>
  <c r="BK87" i="2"/>
  <c r="J87" i="2" s="1"/>
  <c r="J28" i="2" s="1"/>
  <c r="AG55" i="1" s="1"/>
  <c r="J30" i="3"/>
  <c r="AG56" i="1" s="1"/>
  <c r="AZ54" i="1"/>
  <c r="AV54" i="1" s="1"/>
  <c r="AK29" i="1" s="1"/>
  <c r="AW54" i="1"/>
  <c r="AK30" i="1"/>
  <c r="W32" i="1"/>
  <c r="AX54" i="1"/>
  <c r="J39" i="3" l="1"/>
  <c r="J37" i="2"/>
  <c r="J55" i="2"/>
  <c r="J59" i="3"/>
  <c r="AN55" i="1"/>
  <c r="AN56" i="1"/>
  <c r="AT54" i="1"/>
  <c r="AG54" i="1"/>
  <c r="AK26" i="1" s="1"/>
  <c r="AK35" i="1" s="1"/>
  <c r="W29" i="1"/>
  <c r="AN54" i="1" l="1"/>
</calcChain>
</file>

<file path=xl/sharedStrings.xml><?xml version="1.0" encoding="utf-8"?>
<sst xmlns="http://schemas.openxmlformats.org/spreadsheetml/2006/main" count="8712" uniqueCount="1406">
  <si>
    <t>Export Komplet</t>
  </si>
  <si>
    <t>VZ</t>
  </si>
  <si>
    <t>2.0</t>
  </si>
  <si>
    <t>ZAMOK</t>
  </si>
  <si>
    <t>False</t>
  </si>
  <si>
    <t>{cee697d9-72d1-42ae-afae-0794a9b18c81}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</si>
  <si>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</si>
  <si>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</si>
  <si>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</si>
  <si>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</si>
  <si>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</si>
  <si>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</si>
  <si>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</si>
  <si>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</si>
  <si>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</si>
  <si>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</si>
  <si>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</si>
  <si>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Horákova</t>
  </si>
  <si>
    <t>KSO:</t>
  </si>
  <si>
    <t>801 31</t>
  </si>
  <si>
    <t>CC-CZ:</t>
  </si>
  <si>
    <t/>
  </si>
  <si>
    <t>Místo:</t>
  </si>
  <si>
    <t>Horákova 2064/1, Praha 13</t>
  </si>
  <si>
    <t>Datum:</t>
  </si>
  <si>
    <t>8. 11. 2021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</si>
  <si>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</si>
  <si>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</si>
  <si>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</si>
  <si>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</si>
  <si>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</si>
  <si>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</si>
  <si>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</si>
  <si>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</si>
  <si>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</si>
  <si>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</si>
  <si>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</si>
  <si>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</si>
  <si>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</si>
  <si>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</si>
  <si>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</si>
  <si>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</si>
  <si>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</si>
  <si>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</si>
  <si>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</si>
  <si>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</si>
  <si>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</si>
  <si>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</si>
  <si>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</si>
  <si>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</si>
  <si>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</si>
  <si>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</si>
  <si>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</si>
  <si>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</si>
  <si>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</si>
  <si>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</si>
  <si>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</si>
  <si>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</si>
  <si>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</si>
  <si>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</si>
  <si>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</si>
  <si>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</si>
  <si>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</si>
  <si>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</si>
  <si>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</si>
  <si>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</si>
  <si>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</si>
  <si>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</si>
  <si>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</si>
  <si>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</si>
  <si>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</si>
  <si>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</si>
  <si>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</si>
  <si>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</si>
  <si>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</si>
  <si>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</si>
  <si>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</si>
  <si>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</si>
  <si>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</si>
  <si>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</si>
  <si>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</si>
  <si>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</si>
  <si>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</si>
  <si>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{b53a35e0-5836-486e-8ee8-2ecfd313166d}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</si>
  <si>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</si>
  <si>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</si>
  <si>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</si>
  <si>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</si>
  <si>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</si>
  <si>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</si>
  <si>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</si>
  <si>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</si>
  <si>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</si>
  <si>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</si>
  <si>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</si>
  <si>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</si>
  <si>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</si>
  <si>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</si>
  <si>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</si>
  <si>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</si>
  <si>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</si>
  <si>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</si>
  <si>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</si>
  <si>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</si>
  <si>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</si>
  <si>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</si>
  <si>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</si>
  <si>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</si>
  <si>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</si>
  <si>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</si>
  <si>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</si>
  <si>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</si>
  <si>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</si>
  <si>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</si>
  <si>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</si>
  <si>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</si>
  <si>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</si>
  <si>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</si>
  <si>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</si>
  <si>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</si>
  <si>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</si>
  <si>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</si>
  <si>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</si>
  <si>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</si>
  <si>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</si>
  <si>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</si>
  <si>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</si>
  <si>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-40264210</t>
  </si>
  <si>
    <t>PP</t>
  </si>
  <si>
    <t>VV</t>
  </si>
  <si>
    <t>"celk.plocha"168,6+17+12,6</t>
  </si>
  <si>
    <t>-"nové"19,8</t>
  </si>
  <si>
    <t>Součet</t>
  </si>
  <si>
    <t>619995001</t>
  </si>
  <si>
    <t>Začištění omítek kolem oken, dveří, podlah nebo obkladů</t>
  </si>
  <si>
    <t>CS ÚRS 2021 02</t>
  </si>
  <si>
    <t>-114558325</t>
  </si>
  <si>
    <t>Začištění omítek (s dodáním hmot) kolem oken, dveří, podlah, obkladů apod.</t>
  </si>
  <si>
    <t>Online PSC</t>
  </si>
  <si>
    <t>https://podminky.urs.cz/item/CS_URS_2021_02/619995001</t>
  </si>
  <si>
    <t>"VO1"(0,9*2+1,2)*3</t>
  </si>
  <si>
    <t>"VO1*"(0,9*2+1,2)*2</t>
  </si>
  <si>
    <t>"VO2"(0,9+1,2)*2*3</t>
  </si>
  <si>
    <t>"VO3"(0,9+1,2)*2*3</t>
  </si>
  <si>
    <t>"VO4"(1,6*2+2,1)*7</t>
  </si>
  <si>
    <t>"VO5"(1,6*2+2,1)*4</t>
  </si>
  <si>
    <t>"VO6"(2,2*2+5,1)*2</t>
  </si>
  <si>
    <t>"VO7"(2,2*2+5,1)*2</t>
  </si>
  <si>
    <t>"VO8"(2,35*2+1,6*2+0,9+1)</t>
  </si>
  <si>
    <t>"VO9"(2,35*2+1,6*2+0,9+1)</t>
  </si>
  <si>
    <t>"VO10"(1,6*2+5,1)*7</t>
  </si>
  <si>
    <t>"VO11"(1,6*2+5,1)*5</t>
  </si>
  <si>
    <t>"VO12"(1,6*4+5,1)</t>
  </si>
  <si>
    <t>"VO13"(1,6*4+5,1)</t>
  </si>
  <si>
    <t>"VO14"(1,6*4+5,1)</t>
  </si>
  <si>
    <t>"VO15"(1,6*4+5,1)</t>
  </si>
  <si>
    <t>"VO16"(2,1*2+1,6)</t>
  </si>
  <si>
    <t>"VO17"(1,6+5,1)*2</t>
  </si>
  <si>
    <t>"VO18"(1,6+5,1)*2</t>
  </si>
  <si>
    <t>"VO19"(1,6*2+5,1)*2</t>
  </si>
  <si>
    <t>"VO20"(1,6*2+5,1)*2</t>
  </si>
  <si>
    <t>"VO21"(1,6*4+5,1)</t>
  </si>
  <si>
    <t>"VO22"(1,6*4+5,1)</t>
  </si>
  <si>
    <t>"VO23"(1,6*2+5,1)</t>
  </si>
  <si>
    <t>"VO24"(1,6*2+5,1)</t>
  </si>
  <si>
    <t>"VO25"(1,2+0,6)*2*2</t>
  </si>
  <si>
    <t>"VO26"(2,5*2+2,1)</t>
  </si>
  <si>
    <t>"VO27"(2,5*2+2,1)</t>
  </si>
  <si>
    <t>"VO28"(2,5*2+2,1)</t>
  </si>
  <si>
    <t>"VO29"(1,5*2+1,2)*14</t>
  </si>
  <si>
    <t>3</t>
  </si>
  <si>
    <t>619996117</t>
  </si>
  <si>
    <t>Ochrana podlahy obedněním z OSB desek</t>
  </si>
  <si>
    <t>m2</t>
  </si>
  <si>
    <t>-1972618426</t>
  </si>
  <si>
    <t>Ochrana stavebních konstrukcí a samostatných prvků včetně pozdějšího odstranění obedněním z OSB desek podlahy</t>
  </si>
  <si>
    <t>https://podminky.urs.cz/item/CS_URS_2021_02/619996117</t>
  </si>
  <si>
    <t>"pod fasádní lešení"</t>
  </si>
  <si>
    <t>"anglické dvorky,dlažby,schody, střechy nižší části budov"70</t>
  </si>
  <si>
    <t>619996151R</t>
  </si>
  <si>
    <t>Ochrana ponechaných konstrukcí nebo samostatných prvků  včetně pozdějšího odstranění obalením geotextilií, nebo fólií  (např.zábradlí,topná tělesa,zákryty topných těles apod.)</t>
  </si>
  <si>
    <t>soubor</t>
  </si>
  <si>
    <t>-539547239</t>
  </si>
  <si>
    <t>Ochrana ponechaných konstrukcí nebo samostatných prvků včetně pozdějšího odstranění obalením geotextilií, nebo fólií (např.zábradlí,topná tělesa,zákryty topných těles apod.)</t>
  </si>
  <si>
    <t>5</t>
  </si>
  <si>
    <t>622143004</t>
  </si>
  <si>
    <t>Montáž omítkových samolepících začišťovacích profilů pro spojení s okenním rámem</t>
  </si>
  <si>
    <t>-463065417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</si>
  <si>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</si>
  <si>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https://podminky.urs.cz/item/CS_URS_2021_02/622143004</t>
  </si>
  <si>
    <t>"VO2"(0,9*2+1,2)*3</t>
  </si>
  <si>
    <t>"VO3"(0,9*2+1,2)*3</t>
  </si>
  <si>
    <t>"VO8"(2,35*2+2,1)</t>
  </si>
  <si>
    <t>"VO9"(2,35*2+2,1)</t>
  </si>
  <si>
    <t>"VO12"(1,6*2+5,1)</t>
  </si>
  <si>
    <t>"VO13"(1,6*2+5,1)</t>
  </si>
  <si>
    <t>"VO14"(1,6*2+5,1)</t>
  </si>
  <si>
    <t>"VO15"(1,6*2+5,1)</t>
  </si>
  <si>
    <t>"VO17"(1,6*2+5,1)</t>
  </si>
  <si>
    <t>"VO18"(1,6*2+5,1)</t>
  </si>
  <si>
    <t>"VO21"(1,6*2+5,1)</t>
  </si>
  <si>
    <t>"VO22"(1,6*2+5,1)</t>
  </si>
  <si>
    <t>"VO25"(1,2+0,6*2)*2</t>
  </si>
  <si>
    <t>449,4*2 'Přepočtené koeficientem množství</t>
  </si>
  <si>
    <t>M</t>
  </si>
  <si>
    <t>59051516</t>
  </si>
  <si>
    <t>profil začišťovací PVC pro ostění vnitřních omítek</t>
  </si>
  <si>
    <t>8</t>
  </si>
  <si>
    <t>-708339257</t>
  </si>
  <si>
    <t>https://podminky.urs.cz/item/CS_URS_2021_02/59051516</t>
  </si>
  <si>
    <t>449,4*1,05 'Přepočtené koeficientem množství</t>
  </si>
  <si>
    <t>7</t>
  </si>
  <si>
    <t>28342205</t>
  </si>
  <si>
    <t>profil začišťovací PVC 6mm s výztužnou tkaninou pro ostění ETICS</t>
  </si>
  <si>
    <t>1465331758</t>
  </si>
  <si>
    <t>https://podminky.urs.cz/item/CS_URS_2021_02/28342205</t>
  </si>
  <si>
    <t>622215101</t>
  </si>
  <si>
    <t>Oprava kontaktního zateplení stěn z polystyrenových desek tl do 40 mm pl do 0,1 m2</t>
  </si>
  <si>
    <t>kus</t>
  </si>
  <si>
    <t>-2021520988</t>
  </si>
  <si>
    <t>Oprava kontaktního zateplení z polystyrenových desek jednotlivých malých ploch tloušťky do 40 mm stěn, plochy jednotlivě do 0,1 m2</t>
  </si>
  <si>
    <t>https://podminky.urs.cz/item/CS_URS_2021_02/622215101</t>
  </si>
  <si>
    <t>"ostění VO1"2*3</t>
  </si>
  <si>
    <t>"ostění VO1*"2*2</t>
  </si>
  <si>
    <t>"ostění VO2"3*2</t>
  </si>
  <si>
    <t>"ostění VO3"3*2</t>
  </si>
  <si>
    <t>9</t>
  </si>
  <si>
    <t>622215102</t>
  </si>
  <si>
    <t>Oprava kontaktního zateplení stěn z polystyrenových desek tl do 40 mm pl přes 0,1 do 0,25 m2</t>
  </si>
  <si>
    <t>-1343424482</t>
  </si>
  <si>
    <t>Oprava kontaktního zateplení z polystyrenových desek jednotlivých malých ploch tloušťky do 40 mm stěn, plochy jednotlivě přes 0,1 do 0,25 m2</t>
  </si>
  <si>
    <t>https://podminky.urs.cz/item/CS_URS_2021_02/622215102</t>
  </si>
  <si>
    <t>"nadpraží VO1"3</t>
  </si>
  <si>
    <t>"nadpraží VO1*"2</t>
  </si>
  <si>
    <t>"nadpraží VO2"3</t>
  </si>
  <si>
    <t>" nadpraží VO3"3</t>
  </si>
  <si>
    <t>"ostění a nadpraží VO4"7*3</t>
  </si>
  <si>
    <t>"ostění a nadpraží VO5"4*3</t>
  </si>
  <si>
    <t>"ostění VO6"2*2</t>
  </si>
  <si>
    <t>"ostění VO7"2*2</t>
  </si>
  <si>
    <t>"ostění a nadpraží VO8"3</t>
  </si>
  <si>
    <t>"ostění a nadpraží VO9"3</t>
  </si>
  <si>
    <t>"ostění VO10"7*2</t>
  </si>
  <si>
    <t>"ostění VO11"5*2</t>
  </si>
  <si>
    <t>"ostění VO12"1*2</t>
  </si>
  <si>
    <t>"ostění VO13"1*2</t>
  </si>
  <si>
    <t>"ostění VO14"1*2</t>
  </si>
  <si>
    <t>"ostění VO15"1*2</t>
  </si>
  <si>
    <t>"ostění a nadpraží VO16"3</t>
  </si>
  <si>
    <t>"ostění VO17"1*2</t>
  </si>
  <si>
    <t>"ostění VO18"1*2</t>
  </si>
  <si>
    <t>"ostění VO19"2*2</t>
  </si>
  <si>
    <t>"ostění VO20"2*2</t>
  </si>
  <si>
    <t>"ostění VO21"1*2</t>
  </si>
  <si>
    <t>"ostění VO22"1*2</t>
  </si>
  <si>
    <t>"ostění VO23"1*2</t>
  </si>
  <si>
    <t>"ostění VO24"1*2</t>
  </si>
  <si>
    <t>"ostění a nadpraží VO26"3</t>
  </si>
  <si>
    <t>"ostění a nadpraží VO27"3</t>
  </si>
  <si>
    <t>"ostění a nadpraží VO28"3</t>
  </si>
  <si>
    <t>"ostění a nadpraží VO29"3*14</t>
  </si>
  <si>
    <t>10</t>
  </si>
  <si>
    <t>622215103</t>
  </si>
  <si>
    <t>Oprava kontaktního zateplení stěn z polystyrenových desek tl do 40 mm pl přes 0,25 do 0,5 m2</t>
  </si>
  <si>
    <t>-1788214246</t>
  </si>
  <si>
    <t>Oprava kontaktního zateplení z polystyrenových desek jednotlivých malých ploch tloušťky do 40 mm stěn, plochy jednotlivě přes 0,25 do 0,5 m2</t>
  </si>
  <si>
    <t>https://podminky.urs.cz/item/CS_URS_2021_02/622215103</t>
  </si>
  <si>
    <t>"nadpraží VO6"2</t>
  </si>
  <si>
    <t>"nadpraží VO7"2</t>
  </si>
  <si>
    <t>"nadpraží VO10"7</t>
  </si>
  <si>
    <t>"nadpraží VO11"5</t>
  </si>
  <si>
    <t>"nadpraží VO12"1</t>
  </si>
  <si>
    <t>"nadpraží VO13"1</t>
  </si>
  <si>
    <t>"nadpraží VO14"1</t>
  </si>
  <si>
    <t>"nadpraží VO15"1</t>
  </si>
  <si>
    <t>"nadpraží VO17"1</t>
  </si>
  <si>
    <t>"nadpraží VO18"1</t>
  </si>
  <si>
    <t>"nadpraží VO19"1*2</t>
  </si>
  <si>
    <t>"nadpraží VO20"1*2</t>
  </si>
  <si>
    <t>"nadpraží VO21"1</t>
  </si>
  <si>
    <t>"nadpraží VO22"1</t>
  </si>
  <si>
    <t>"nadpraží VO23"1</t>
  </si>
  <si>
    <t>"nadpraží VO24"1</t>
  </si>
  <si>
    <t>11</t>
  </si>
  <si>
    <t>622235102R</t>
  </si>
  <si>
    <t>Oprava kontaktního zateplení stěn z extrudovaných polystyrenových desek tloušťky do 40 mm plochy do 0,25m2</t>
  </si>
  <si>
    <t>1800406425</t>
  </si>
  <si>
    <t>Oprava kontaktního zateplení z extrudovaných polystyrenových desek jednotlivých malých ploch tloušťky do 40 mm stěn, plochy jednotlivě přes 0,1 do 0,25 m2</t>
  </si>
  <si>
    <t>"parapet"</t>
  </si>
  <si>
    <t>" VO1"3</t>
  </si>
  <si>
    <t>"VO1*"2</t>
  </si>
  <si>
    <t>"VO2"3</t>
  </si>
  <si>
    <t>"VO3"3</t>
  </si>
  <si>
    <t>"VO8"1</t>
  </si>
  <si>
    <t>"VO9"1</t>
  </si>
  <si>
    <t>12</t>
  </si>
  <si>
    <t>622235103R</t>
  </si>
  <si>
    <t>Oprava kontaktního zateplení stěn z extrudovaných polystyrenových desek tloušťky do 40 mm plochy do 0,5m2</t>
  </si>
  <si>
    <t>-1819747010</t>
  </si>
  <si>
    <t>Oprava kontaktního zateplení z extrudovaných polystyrenových desek jednotlivých malých ploch tloušťky do 40 mm stěn, plochy jednotlivě přes 0,25 do 0,5 m2</t>
  </si>
  <si>
    <t>" VO4"7</t>
  </si>
  <si>
    <t>"VO5"4</t>
  </si>
  <si>
    <t>"VO29"14</t>
  </si>
  <si>
    <t>Mezisoučet</t>
  </si>
  <si>
    <t>"ostění,nadpraží,parapet VO25"2</t>
  </si>
  <si>
    <t>13</t>
  </si>
  <si>
    <t>622235104R</t>
  </si>
  <si>
    <t>Oprava kontaktního zateplení stěn z extrudovaných polystyrenových desek tloušťky do 40 mm plochy do 1,0m2</t>
  </si>
  <si>
    <t>-1231223814</t>
  </si>
  <si>
    <t>Oprava kontaktního zateplení z extrudovaných polystyrenových desek jednotlivých malých ploch tloušťky do 40 mm stěn, plochy jednotlivě přes 0,5 do 1,0 m2</t>
  </si>
  <si>
    <t>"VO6"2</t>
  </si>
  <si>
    <t>"VO7"2</t>
  </si>
  <si>
    <t>"VO10"7</t>
  </si>
  <si>
    <t>"VO11"5</t>
  </si>
  <si>
    <t>"VO12"1</t>
  </si>
  <si>
    <t>"VO13"1</t>
  </si>
  <si>
    <t>"VO14"1</t>
  </si>
  <si>
    <t>"VO15"1</t>
  </si>
  <si>
    <t>"VO17"1</t>
  </si>
  <si>
    <t>"VO18"1</t>
  </si>
  <si>
    <t>"VO19"2</t>
  </si>
  <si>
    <t>"VO20"2</t>
  </si>
  <si>
    <t>"VO21"1</t>
  </si>
  <si>
    <t>"VO22"1</t>
  </si>
  <si>
    <t>"VO23"1</t>
  </si>
  <si>
    <t>"VO24"1</t>
  </si>
  <si>
    <t>14</t>
  </si>
  <si>
    <t>622525102</t>
  </si>
  <si>
    <t>Tenkovrstvá omítka malých ploch přes 0,1 do 0,25 m2 na stěnách</t>
  </si>
  <si>
    <t>-1049024717</t>
  </si>
  <si>
    <t>Omítka tenkovrstvá jednotlivých malých ploch silikátová, akrylátová, silikonová nebo silikonsilikátová stěn, plochy jednotlivě přes 0,1 do 0,25 m2</t>
  </si>
  <si>
    <t>https://podminky.urs.cz/item/CS_URS_2021_02/622525102</t>
  </si>
  <si>
    <t>"oprava a doplnění"</t>
  </si>
  <si>
    <t>"VO1"3</t>
  </si>
  <si>
    <t>"VO25"2</t>
  </si>
  <si>
    <t>622525103</t>
  </si>
  <si>
    <t>Tenkovrstvá omítka malých ploch přes 0,25 do 0,5 m2 na stěnách</t>
  </si>
  <si>
    <t>1461630825</t>
  </si>
  <si>
    <t>Omítka tenkovrstvá jednotlivých malých ploch silikátová, akrylátová, silikonová nebo silikonsilikátová stěn, plochy jednotlivě přes 0,25 do 0,5 m2</t>
  </si>
  <si>
    <t>https://podminky.urs.cz/item/CS_URS_2021_02/622525103</t>
  </si>
  <si>
    <t>"VO4"7</t>
  </si>
  <si>
    <t>16</t>
  </si>
  <si>
    <t>622525104</t>
  </si>
  <si>
    <t>Tenkovrstvá omítka malých ploch přes 0,5 do 1 m2 na stěnách</t>
  </si>
  <si>
    <t>-1846383225</t>
  </si>
  <si>
    <t>Omítka tenkovrstvá jednotlivých malých ploch silikátová, akrylátová, silikonová nebo silikonsilikátová stěn, plochy jednotlivě přes 0,5 do 1,0 m2</t>
  </si>
  <si>
    <t>https://podminky.urs.cz/item/CS_URS_2021_02/622525104</t>
  </si>
  <si>
    <t>"VO16"1</t>
  </si>
  <si>
    <t>"VO20"1</t>
  </si>
  <si>
    <t>"VO26"1</t>
  </si>
  <si>
    <t>"VO27"1</t>
  </si>
  <si>
    <t>"VO28"1</t>
  </si>
  <si>
    <t>17</t>
  </si>
  <si>
    <t>622520201R</t>
  </si>
  <si>
    <t>Oprava kontaktního zateplení stěn a tenkovrstvé omítky stěn v rozsahu do 10 %</t>
  </si>
  <si>
    <t>-1952056117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</si>
  <si>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</si>
  <si>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</si>
  <si>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1"(6,7+2,65+26,68+1,45+1,45+14,7+2,65+6,7)*3,6+3,7*5</t>
  </si>
  <si>
    <t>-"otvory"(1,2*0,9*8+2,1*1,6*2+4,2*1,6*4+0,9*2,2*4+1,2*1,6*2+0,9*2,35*2+5,1*1,6*2+1,6*2,1)</t>
  </si>
  <si>
    <t>"fasádní pohled 2"(6,7+2,65+14,7+2,65+3,4)*3,6+(12,26+2,65)*5+14,7*3,8+(2,65+6,7)*3,6</t>
  </si>
  <si>
    <t>-"otvory"(5,1*1,6*8+2,1*1,6*2+2,1*2,5+1,2*0,6*2)</t>
  </si>
  <si>
    <t>"fasádní pohled 3"9,9*3,6</t>
  </si>
  <si>
    <t>-"otvory"1,2*1,5*3</t>
  </si>
  <si>
    <t>"fasádní pohled 4"9,9*3,6</t>
  </si>
  <si>
    <t>18</t>
  </si>
  <si>
    <t>632450121</t>
  </si>
  <si>
    <t>Vyrovnávací cementový potěr tl přes 10 do 20 mm ze suchých směsí provedený v pásu</t>
  </si>
  <si>
    <t>-1559867055</t>
  </si>
  <si>
    <t>Potěr cementový vyrovnávací ze suchých směsí v pásu o průměrné (střední) tl. od 10 do 20 mm</t>
  </si>
  <si>
    <t>https://podminky.urs.cz/item/CS_URS_2021_02/632450121</t>
  </si>
  <si>
    <t>"vnitřní nový parapet"</t>
  </si>
  <si>
    <t>"VO25"1,2*0,14*2</t>
  </si>
  <si>
    <t>"VO2"1,2*0,13*3</t>
  </si>
  <si>
    <t>"VO3"1,2*0,13*3</t>
  </si>
  <si>
    <t>"VO17"5,1*0,14</t>
  </si>
  <si>
    <t>"VO18"5,1*0,14</t>
  </si>
  <si>
    <t>Ostatní konstrukce a práce, bourání</t>
  </si>
  <si>
    <t>19</t>
  </si>
  <si>
    <t>941221111</t>
  </si>
  <si>
    <t>Montáž lešení řadového rámového těžkého zatížení do 300 kg/m2 š přes 0,9 do 1,2 m v do 10 m</t>
  </si>
  <si>
    <t>2058374619</t>
  </si>
  <si>
    <t>Montáž lešení řadového rámového těžkého pracovního s podlahami s provozním zatížením tř. 4 do 300 kg/m2 šířky tř. SW09 přes 0,9 do 1,2 m, výšky do 10 m</t>
  </si>
  <si>
    <t>https://podminky.urs.cz/item/CS_URS_2021_02/941221111</t>
  </si>
  <si>
    <t>"rohy"3,6*9+5</t>
  </si>
  <si>
    <t>20</t>
  </si>
  <si>
    <t>941221211</t>
  </si>
  <si>
    <t>Příplatek k lešení řadovému rámovému těžkému š 1,2 m v přes 10 do 25 m za první a ZKD den použití</t>
  </si>
  <si>
    <t>-1724920559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</si>
  <si>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</si>
  <si>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https://podminky.urs.cz/item/CS_URS_2021_02/941221211</t>
  </si>
  <si>
    <t>626,338*60 'Přepočtené koeficientem množství</t>
  </si>
  <si>
    <t>941321811</t>
  </si>
  <si>
    <t>Demontáž lešení řadového modulového těžkého zatížení do 300 kg/m2 š přes 0,9 do 1,2 m v do 10 m</t>
  </si>
  <si>
    <t>-985234029</t>
  </si>
  <si>
    <t>Demontáž lešení řadového modulového těžkého pracovního s podlahami s provozním zatížením tř. 4 do 300 kg/m2 šířky tř. SW09 přes 0,9 do 1,2 m, výšky do 10 m</t>
  </si>
  <si>
    <t>https://podminky.urs.cz/item/CS_URS_2021_02/941321811</t>
  </si>
  <si>
    <t>"jako zřízení"626,338</t>
  </si>
  <si>
    <t>22</t>
  </si>
  <si>
    <t>944511111</t>
  </si>
  <si>
    <t>Montáž ochranné sítě z textilie z umělých vláken</t>
  </si>
  <si>
    <t>-269357463</t>
  </si>
  <si>
    <t>Montáž ochranné sítě zavěšené na konstrukci lešení z textilie z umělých vláken</t>
  </si>
  <si>
    <t>https://podminky.urs.cz/item/CS_URS_2021_02/944511111</t>
  </si>
  <si>
    <t>"jako lešení"626,338</t>
  </si>
  <si>
    <t>23</t>
  </si>
  <si>
    <t>944511211</t>
  </si>
  <si>
    <t>Příplatek k ochranné síti za první a ZKD den použití</t>
  </si>
  <si>
    <t>1963204973</t>
  </si>
  <si>
    <t>Montáž ochranné sítě Příplatek za první a každý další den použití sítě k ceně -1111</t>
  </si>
  <si>
    <t>https://podminky.urs.cz/item/CS_URS_2021_02/944511211</t>
  </si>
  <si>
    <t>626,338*60</t>
  </si>
  <si>
    <t>24</t>
  </si>
  <si>
    <t>944511811</t>
  </si>
  <si>
    <t>Demontáž ochranné sítě z textilie z umělých vláken</t>
  </si>
  <si>
    <t>762114491</t>
  </si>
  <si>
    <t>Demontáž ochranné sítě zavěšené na konstrukci lešení z textilie z umělých vláken</t>
  </si>
  <si>
    <t>https://podminky.urs.cz/item/CS_URS_2021_02/944511811</t>
  </si>
  <si>
    <t>25</t>
  </si>
  <si>
    <t>944711112</t>
  </si>
  <si>
    <t>Montáž záchytné stříšky š přes 1,5 do 2 m</t>
  </si>
  <si>
    <t>-349515921</t>
  </si>
  <si>
    <t>Montáž záchytné stříšky zřizované současně s lehkým nebo těžkým lešením, šířky přes 1,5 do 2,0 m</t>
  </si>
  <si>
    <t>https://podminky.urs.cz/item/CS_URS_2021_02/944711112</t>
  </si>
  <si>
    <t>"nad vstupy"4</t>
  </si>
  <si>
    <t>"nad balk.dveřmi do zahrady"5</t>
  </si>
  <si>
    <t>26</t>
  </si>
  <si>
    <t>944711212</t>
  </si>
  <si>
    <t>Příplatek k záchytné stříšce š do 2 m za první a ZKD den použití</t>
  </si>
  <si>
    <t>-181883805</t>
  </si>
  <si>
    <t>Montáž záchytné stříšky Příplatek za první a každý další den použití záchytné stříšky k ceně -1112</t>
  </si>
  <si>
    <t>https://podminky.urs.cz/item/CS_URS_2021_02/944711212</t>
  </si>
  <si>
    <t>"nad vstupy"4*60</t>
  </si>
  <si>
    <t>"nad balk.dveřmi do zahrady"5*60</t>
  </si>
  <si>
    <t>27</t>
  </si>
  <si>
    <t>944711812</t>
  </si>
  <si>
    <t>Demontáž záchytné stříšky š přes 1,5 do 2 m</t>
  </si>
  <si>
    <t>-1691077434</t>
  </si>
  <si>
    <t>Demontáž záchytné stříšky zřizované současně s lehkým nebo těžkým lešením, šířky přes 1,5 do 2,0 m</t>
  </si>
  <si>
    <t>https://podminky.urs.cz/item/CS_URS_2021_02/944711812</t>
  </si>
  <si>
    <t>28</t>
  </si>
  <si>
    <t>946111111</t>
  </si>
  <si>
    <t>Montáž pojízdných věží trubkových/dílcových š přes 0,6 do 0,9 m dl do 3,2 m v do 1,5 m</t>
  </si>
  <si>
    <t>-929658819</t>
  </si>
  <si>
    <t>Montáž pojízdných věží trubkových nebo dílcových s maximálním zatížením podlahy do 200 kg/m2 šířky od 0,6 do 0,9 m, délky do 3,2 m, výšky do 1,5 m</t>
  </si>
  <si>
    <t>https://podminky.urs.cz/item/CS_URS_2021_02/946111111</t>
  </si>
  <si>
    <t>"boční vstupy"2</t>
  </si>
  <si>
    <t>29</t>
  </si>
  <si>
    <t>946111211</t>
  </si>
  <si>
    <t>Příplatek k pojízdným věžím š přes 0,6 do 0,9 m dl do 3,2 m v do 1,5 m za první a ZKD den použití</t>
  </si>
  <si>
    <t>2135434395</t>
  </si>
  <si>
    <t>Montáž pojízdných věží trubkových nebo dílcových s maximálním zatížením podlahy do 200 kg/m2 Příplatek za první a každý další den použití pojízdného lešení k ceně -1111</t>
  </si>
  <si>
    <t>https://podminky.urs.cz/item/CS_URS_2021_02/946111211</t>
  </si>
  <si>
    <t>2*30</t>
  </si>
  <si>
    <t>30</t>
  </si>
  <si>
    <t>946111811</t>
  </si>
  <si>
    <t>Demontáž pojízdných věží trubkových/dílcových š přes 0,6 do 0,9 m dl do 3,2 m v do 1,5 m</t>
  </si>
  <si>
    <t>1151743511</t>
  </si>
  <si>
    <t>Demontáž pojízdných věží trubkových nebo dílcových s maximálním zatížením podlahy do 200 kg/m2 šířky od 0,6 do 0,9 m, délky do 3,2 m, výšky do 1,5 m</t>
  </si>
  <si>
    <t>https://podminky.urs.cz/item/CS_URS_2021_02/946111811</t>
  </si>
  <si>
    <t>31</t>
  </si>
  <si>
    <t>949101111</t>
  </si>
  <si>
    <t>Lešení pomocné pro objekty pozemních staveb s lešeňovou podlahou v do 1,9 m zatížení do 150 kg/m2</t>
  </si>
  <si>
    <t>603060057</t>
  </si>
  <si>
    <t>Lešení pomocné pracovní pro objekty pozemních staveb pro zatížení do 150 kg/m2, o výšce lešeňové podlahy do 1,9 m</t>
  </si>
  <si>
    <t>https://podminky.urs.cz/item/CS_URS_2021_02/949101111</t>
  </si>
  <si>
    <t>"vnitřní pro výměnu oken a dveří"211</t>
  </si>
  <si>
    <t>32</t>
  </si>
  <si>
    <t>952901106</t>
  </si>
  <si>
    <t>Čištění budov omytí dvojitých nebo zdvojených oken nebo balkonových dveří pl přes 0,6 do 1,5 m2</t>
  </si>
  <si>
    <t>2108508407</t>
  </si>
  <si>
    <t>Čištění budov při provádění oprav a udržovacích prací oken dvojitých nebo zdvojených omytím, plochy do přes 0,6 do 1,5 m2</t>
  </si>
  <si>
    <t>https://podminky.urs.cz/item/CS_URS_2021_02/952901106</t>
  </si>
  <si>
    <t>"VO1"1,2*0,9*3</t>
  </si>
  <si>
    <t>"VO1*"1,2*0,9*2</t>
  </si>
  <si>
    <t>"VO2"1,2*0,9*3</t>
  </si>
  <si>
    <t>"VO3"1,2*0,9*3</t>
  </si>
  <si>
    <t>"VO25"1,2*0,6*2</t>
  </si>
  <si>
    <t>33</t>
  </si>
  <si>
    <t>952901107</t>
  </si>
  <si>
    <t>Čištění budov omytí dvojitých nebo zdvojených oken nebo balkonových dveří pl přes 1,5 do 2,5 m2</t>
  </si>
  <si>
    <t>-1971874130</t>
  </si>
  <si>
    <t>Čištění budov při provádění oprav a udržovacích prací oken dvojitých nebo zdvojených omytím, plochy do přes 1,5 do 2,5 m2</t>
  </si>
  <si>
    <t>https://podminky.urs.cz/item/CS_URS_2021_02/952901107</t>
  </si>
  <si>
    <t>"VO29"1,2*1,5*14</t>
  </si>
  <si>
    <t>34</t>
  </si>
  <si>
    <t>952901108</t>
  </si>
  <si>
    <t>Čištění budov omytí dvojitých nebo zdvojených oken nebo balkonových dveří pl přes 2,5 m2</t>
  </si>
  <si>
    <t>-1735957031</t>
  </si>
  <si>
    <t>Čištění budov při provádění oprav a udržovacích prací oken dvojitých nebo zdvojených omytím, plochy do přes 2,5 m2</t>
  </si>
  <si>
    <t>https://podminky.urs.cz/item/CS_URS_2021_02/952901108</t>
  </si>
  <si>
    <t>"VO4"2,1*1,6*7</t>
  </si>
  <si>
    <t>"VO5"2,1*1,6*4</t>
  </si>
  <si>
    <t>"VO6"(4,2*1,6+0,9*2,2)*2</t>
  </si>
  <si>
    <t>"VO7"(4,2*1,6+0,9*2,2)*2</t>
  </si>
  <si>
    <t>"VO8"(1,2*1,6+0,9*2,35)</t>
  </si>
  <si>
    <t>"VO9"(1,2*1,6+0,9*2,35)</t>
  </si>
  <si>
    <t>"VO10"5,1*1,6*7</t>
  </si>
  <si>
    <t>"VO11"5,1*1,6*5</t>
  </si>
  <si>
    <t>"VO12"(2,4+1,5)*1,6</t>
  </si>
  <si>
    <t>"VO13"(3+1,2)*1,6</t>
  </si>
  <si>
    <t>"VO14"(2,4+1,5)*1,6</t>
  </si>
  <si>
    <t>"VO15"(3+1,2)*1,6</t>
  </si>
  <si>
    <t>"VO17"5,1*1,6</t>
  </si>
  <si>
    <t>"VO18"5,1*1,6</t>
  </si>
  <si>
    <t>"VO19"5,1*1,6*2</t>
  </si>
  <si>
    <t>"VO20"5,1*1,6*2</t>
  </si>
  <si>
    <t>"VO21"(2,1+2,1)*1,6</t>
  </si>
  <si>
    <t>"VO22"(2,1+2,1)*1,6</t>
  </si>
  <si>
    <t>"VO23"(2,1+2,1)*1,6</t>
  </si>
  <si>
    <t>"VO24"(2,1+2,1)*1,6</t>
  </si>
  <si>
    <t>35</t>
  </si>
  <si>
    <t>952901123</t>
  </si>
  <si>
    <t>Čištění budov omytí dveří nebo vrat pl přes 3,0 do 5,0 m2</t>
  </si>
  <si>
    <t>-773697095</t>
  </si>
  <si>
    <t>Čištění budov při provádění oprav a udržovacích prací dveří nebo vrat omytím, plochy do přes 3,0 do 5,0 m2</t>
  </si>
  <si>
    <t>https://podminky.urs.cz/item/CS_URS_2021_02/952901123</t>
  </si>
  <si>
    <t>"VO16"1,6*2,1</t>
  </si>
  <si>
    <t>36</t>
  </si>
  <si>
    <t>952901124</t>
  </si>
  <si>
    <t>Čištění budov omytí dveří nebo vrat pl přes 5,0 m2</t>
  </si>
  <si>
    <t>-1161613819</t>
  </si>
  <si>
    <t>Čištění budov při provádění oprav a udržovacích prací dveří nebo vrat omytím, plochy do přes 5,0 m2</t>
  </si>
  <si>
    <t>https://podminky.urs.cz/item/CS_URS_2021_02/952901124</t>
  </si>
  <si>
    <t>"VO26"2,1*2,5</t>
  </si>
  <si>
    <t>"VO27"2,1*2,5</t>
  </si>
  <si>
    <t>"VO28"2,1*2,5</t>
  </si>
  <si>
    <t>37</t>
  </si>
  <si>
    <t>952901131</t>
  </si>
  <si>
    <t>Čištění budov omytí konstrukcí nebo prvků</t>
  </si>
  <si>
    <t>-561781939</t>
  </si>
  <si>
    <t>Čištění budov při provádění oprav a udržovacích prací konstrukcí nebo prvků omytím</t>
  </si>
  <si>
    <t>https://podminky.urs.cz/item/CS_URS_2021_02/952901131</t>
  </si>
  <si>
    <t>"vnitřní parapety"</t>
  </si>
  <si>
    <t>168,6*0,13+17*0,17+12,6*0,14</t>
  </si>
  <si>
    <t>"vnější parapety"</t>
  </si>
  <si>
    <t>178,6*0,32+17*0,28+12,6*0,26</t>
  </si>
  <si>
    <t>38</t>
  </si>
  <si>
    <t>952902021</t>
  </si>
  <si>
    <t>Čištění budov zametení hladkých podlah</t>
  </si>
  <si>
    <t>-1142381114</t>
  </si>
  <si>
    <t>Čištění budov při provádění oprav a udržovacích prací podlah hladkých zametením</t>
  </si>
  <si>
    <t>https://podminky.urs.cz/item/CS_URS_2021_02/952902021</t>
  </si>
  <si>
    <t>"beton, venkovní dlažby apod"25</t>
  </si>
  <si>
    <t>39</t>
  </si>
  <si>
    <t>952902031</t>
  </si>
  <si>
    <t>Čištění budov omytí hladkých podlah</t>
  </si>
  <si>
    <t>1568160574</t>
  </si>
  <si>
    <t>Čištění budov při provádění oprav a udržovacích prací podlah hladkých omytím</t>
  </si>
  <si>
    <t>https://podminky.urs.cz/item/CS_URS_2021_02/952902031</t>
  </si>
  <si>
    <t>"dlažby a PVC"225</t>
  </si>
  <si>
    <t>40</t>
  </si>
  <si>
    <t>952902061R</t>
  </si>
  <si>
    <t>Čištění budov vysátí podlah</t>
  </si>
  <si>
    <t>-1632067907</t>
  </si>
  <si>
    <t>Čištění budov při provádění oprav a udržovacích prací podlah vysátím</t>
  </si>
  <si>
    <t>"koberec"150</t>
  </si>
  <si>
    <t>41</t>
  </si>
  <si>
    <t>952902121</t>
  </si>
  <si>
    <t>Čištění budov zametení drsných podlah</t>
  </si>
  <si>
    <t>1943138745</t>
  </si>
  <si>
    <t>Čištění budov při provádění oprav a udržovacích prací podlah drsných nebo chodníků zametením</t>
  </si>
  <si>
    <t>https://podminky.urs.cz/item/CS_URS_2021_02/952902121</t>
  </si>
  <si>
    <t>"venkovní dlažba a zpevněné plochy"180</t>
  </si>
  <si>
    <t>42</t>
  </si>
  <si>
    <t>952902221</t>
  </si>
  <si>
    <t>Čištění budov zametení schodišť</t>
  </si>
  <si>
    <t>-1496344143</t>
  </si>
  <si>
    <t>Čištění budov při provádění oprav a udržovacích prací schodišť zametením</t>
  </si>
  <si>
    <t>https://podminky.urs.cz/item/CS_URS_2021_02/952902221</t>
  </si>
  <si>
    <t>"venkovní schodiště"2</t>
  </si>
  <si>
    <t>43</t>
  </si>
  <si>
    <t>952902491</t>
  </si>
  <si>
    <t>Čištění budov vyhrabání nezpevněných ploch</t>
  </si>
  <si>
    <t>-1540490192</t>
  </si>
  <si>
    <t>Čištění budov při provádění oprav a udržovacích prací nezpevněných venkovních ploch vyhrabáním</t>
  </si>
  <si>
    <t>https://podminky.urs.cz/item/CS_URS_2021_02/952902491</t>
  </si>
  <si>
    <t>"v prostoru lešení"160</t>
  </si>
  <si>
    <t>44</t>
  </si>
  <si>
    <t>952902501</t>
  </si>
  <si>
    <t>Čištění střešních nebo nadstřešních konstrukcí plochých střech budov</t>
  </si>
  <si>
    <t>-2043670156</t>
  </si>
  <si>
    <t>Čištění budov při provádění oprav a udržovacích prací střešních nebo nadstřešních konstrukcí, střech plochých</t>
  </si>
  <si>
    <t>https://podminky.urs.cz/item/CS_URS_2021_02/952902501</t>
  </si>
  <si>
    <t>"nízké střechy dotčené výměnou oken"24</t>
  </si>
  <si>
    <t>45</t>
  </si>
  <si>
    <t>966081121</t>
  </si>
  <si>
    <t>Bourání kontaktního zateplení malých ploch jednotlivě do 1,0 m2</t>
  </si>
  <si>
    <t>-1923665467</t>
  </si>
  <si>
    <t>Bourání kontaktního zateplení včetně povrchové úpravy omítkou nebo nátěrem malých ploch, jakékoli tloušťky, včetně vyřezání, plochy jednotlivě do 1,0 m2</t>
  </si>
  <si>
    <t>https://podminky.urs.cz/item/CS_URS_2021_02/966081121</t>
  </si>
  <si>
    <t>46</t>
  </si>
  <si>
    <t>966081123</t>
  </si>
  <si>
    <t>Bourání kontaktního zateplení malých ploch jednotlivě přes 1 do 2,0 m2</t>
  </si>
  <si>
    <t>1959652805</t>
  </si>
  <si>
    <t>Bourání kontaktního zateplení včetně povrchové úpravy omítkou nebo nátěrem malých ploch, jakékoli tloušťky, včetně vyřezání, plochy jednotlivě přes 1 do 2,0 m2</t>
  </si>
  <si>
    <t>https://podminky.urs.cz/item/CS_URS_2021_02/966081123</t>
  </si>
  <si>
    <t>47</t>
  </si>
  <si>
    <t>968062374</t>
  </si>
  <si>
    <t>Vybourání dřevěných rámů oken zdvojených včetně křídel pl do 1 m2</t>
  </si>
  <si>
    <t>-2147443235</t>
  </si>
  <si>
    <t>Vybourání dřevěných rámů oken s křídly, dveřních zárubní, vrat, stěn, ostění nebo obkladů rámů oken s křídly zdvojených, plochy do 1 m2</t>
  </si>
  <si>
    <t>https://podminky.urs.cz/item/CS_URS_2021_02/968062374</t>
  </si>
  <si>
    <t>48</t>
  </si>
  <si>
    <t>968062375</t>
  </si>
  <si>
    <t>Vybourání dřevěných rámů oken zdvojených včetně křídel pl do 2 m2</t>
  </si>
  <si>
    <t>1169512577</t>
  </si>
  <si>
    <t>Vybourání dřevěných rámů oken s křídly, dveřních zárubní, vrat, stěn, ostění nebo obkladů rámů oken s křídly zdvojených, plochy do 2 m2</t>
  </si>
  <si>
    <t>https://podminky.urs.cz/item/CS_URS_2021_02/968062375</t>
  </si>
  <si>
    <t>49</t>
  </si>
  <si>
    <t>968062376</t>
  </si>
  <si>
    <t>Vybourání dřevěných rámů oken zdvojených včetně křídel pl do 4 m2</t>
  </si>
  <si>
    <t>-866030630</t>
  </si>
  <si>
    <t>Vybourání dřevěných rámů oken s křídly, dveřních zárubní, vrat, stěn, ostění nebo obkladů rámů oken s křídly zdvojených, plochy do 4 m2</t>
  </si>
  <si>
    <t>https://podminky.urs.cz/item/CS_URS_2021_02/968062376</t>
  </si>
  <si>
    <t>50</t>
  </si>
  <si>
    <t>968062377</t>
  </si>
  <si>
    <t>Vybourání dřevěných rámů oken zdvojených včetně křídel pl přes 4 m2</t>
  </si>
  <si>
    <t>1112975051</t>
  </si>
  <si>
    <t>Vybourání dřevěných rámů oken s křídly, dveřních zárubní, vrat, stěn, ostění nebo obkladů rámů oken s křídly zdvojených, plochy přes 4 m2</t>
  </si>
  <si>
    <t>https://podminky.urs.cz/item/CS_URS_2021_02/968062377</t>
  </si>
  <si>
    <t>51</t>
  </si>
  <si>
    <t>968062456</t>
  </si>
  <si>
    <t>Vybourání dřevěných dveřních zárubní pl přes 2 m2</t>
  </si>
  <si>
    <t>128957739</t>
  </si>
  <si>
    <t>Vybourání dřevěných rámů oken s křídly, dveřních zárubní, vrat, stěn, ostění nebo obkladů dveřních zárubní, plochy přes 2 m2</t>
  </si>
  <si>
    <t>https://podminky.urs.cz/item/CS_URS_2021_02/968062456</t>
  </si>
  <si>
    <t>52</t>
  </si>
  <si>
    <t>968072244</t>
  </si>
  <si>
    <t>Vybourání kovových rámů oken jednoduchých včetně křídel pl do 1 m2</t>
  </si>
  <si>
    <t>233335168</t>
  </si>
  <si>
    <t>Vybourání kovových rámů oken s křídly, dveřních zárubní, vrat, stěn, ostění nebo obkladů okenních rámů s křídly jednoduchých, plochy do 1 m2</t>
  </si>
  <si>
    <t>https://podminky.urs.cz/item/CS_URS_2021_02/968072244</t>
  </si>
  <si>
    <t>53</t>
  </si>
  <si>
    <t>968072361</t>
  </si>
  <si>
    <t>Vybourání meziokenní vložky</t>
  </si>
  <si>
    <t>-402645023</t>
  </si>
  <si>
    <t>Vybourání kovových rámů oken s křídly, dveřních zárubní, vrat, stěn, ostění nebo obkladů okenních rámů s křídly zdvojených, plochy meziokenní vložky</t>
  </si>
  <si>
    <t>https://podminky.urs.cz/item/CS_URS_2021_02/968072361</t>
  </si>
  <si>
    <t>54</t>
  </si>
  <si>
    <t>978013191</t>
  </si>
  <si>
    <t>Otlučení (osekání) vnitřní vápenné nebo vápenocementové omítky stěn v rozsahu přes 50 do 100 %</t>
  </si>
  <si>
    <t>78551429</t>
  </si>
  <si>
    <t>Otlučení vápenných nebo vápenocementových omítek vnitřních ploch stěn s vyškrabáním spar, s očištěním zdiva, v rozsahu přes 50 do 100 %</t>
  </si>
  <si>
    <t>https://podminky.urs.cz/item/CS_URS_2021_02/978013191</t>
  </si>
  <si>
    <t>"pro nové parapety"</t>
  </si>
  <si>
    <t>55</t>
  </si>
  <si>
    <t>978057371R</t>
  </si>
  <si>
    <t>Odsekání obkladů  vnitřních parapetů z keramických dlaždic plochy do 1m2</t>
  </si>
  <si>
    <t>839122389</t>
  </si>
  <si>
    <t>Odsekání obkladů vnitřních parapetů z keramických dlaždic plochy do 1m2</t>
  </si>
  <si>
    <t>"VO17"5,1</t>
  </si>
  <si>
    <t>"VO18"5,1</t>
  </si>
  <si>
    <t>997</t>
  </si>
  <si>
    <t>Přesun sutě</t>
  </si>
  <si>
    <t>56</t>
  </si>
  <si>
    <t>997013213</t>
  </si>
  <si>
    <t>Vnitrostaveništní doprava suti a vybouraných hmot pro budovy v přes 9 do 12 m ručně</t>
  </si>
  <si>
    <t>t</t>
  </si>
  <si>
    <t>1628663787</t>
  </si>
  <si>
    <t>Vnitrostaveništní doprava suti a vybouraných hmot vodorovně do 50 m svisle ručně pro budovy a haly výšky přes 9 do 12 m</t>
  </si>
  <si>
    <t>https://podminky.urs.cz/item/CS_URS_2021_02/997013213</t>
  </si>
  <si>
    <t>57</t>
  </si>
  <si>
    <t>997013219</t>
  </si>
  <si>
    <t>Příplatek k vnitrostaveništní dopravě suti a vybouraných hmot za zvětšenou dopravu suti ZKD 10 m</t>
  </si>
  <si>
    <t>1496532622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</si>
  <si>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</si>
  <si>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https://podminky.urs.cz/item/CS_URS_2021_02/997013219</t>
  </si>
  <si>
    <t>17,882*5 'Přepočtené koeficientem množství</t>
  </si>
  <si>
    <t>58</t>
  </si>
  <si>
    <t>997013501</t>
  </si>
  <si>
    <t>Odvoz suti a vybouraných hmot na skládku nebo meziskládku do 1 km se složením</t>
  </si>
  <si>
    <t>1446652691</t>
  </si>
  <si>
    <t>Odvoz suti a vybouraných hmot na skládku nebo meziskládku se složením, na vzdálenost do 1 km</t>
  </si>
  <si>
    <t>https://podminky.urs.cz/item/CS_URS_2021_02/997013501</t>
  </si>
  <si>
    <t>59</t>
  </si>
  <si>
    <t>997013509</t>
  </si>
  <si>
    <t>Příplatek k odvozu suti a vybouraných hmot na skládku ZKD 1 km přes 1 km</t>
  </si>
  <si>
    <t>730871176</t>
  </si>
  <si>
    <t>Odvoz suti a vybouraných hmot na skládku nebo meziskládku se složením, na vzdálenost Příplatek k ceně za každý další i započatý 1 km přes 1 km</t>
  </si>
  <si>
    <t>https://podminky.urs.cz/item/CS_URS_2021_02/997013509</t>
  </si>
  <si>
    <t>17,882*19 'Přepočtené koeficientem množství</t>
  </si>
  <si>
    <t>60</t>
  </si>
  <si>
    <t>997013631</t>
  </si>
  <si>
    <t>Poplatek za uložení na skládce (skládkovné) stavebního odpadu směsného kód odpadu 17 09 04</t>
  </si>
  <si>
    <t>1615481098</t>
  </si>
  <si>
    <t>Poplatek za uložení stavebního odpadu na skládce (skládkovné) směsného stavebního a demoličního zatříděného do Katalogu odpadů pod kódem 17 09 04</t>
  </si>
  <si>
    <t>https://podminky.urs.cz/item/CS_URS_2021_02/997013631</t>
  </si>
  <si>
    <t>"celk.hmotnost"17,882</t>
  </si>
  <si>
    <t>-"polystyren+omítka, skupina odpadu 170604"1,56</t>
  </si>
  <si>
    <t>61</t>
  </si>
  <si>
    <t>997013814</t>
  </si>
  <si>
    <t>Poplatek za uložení na skládce (skládkovné) stavebního odpadu izolací kód odpadu 17 06 04</t>
  </si>
  <si>
    <t>-946921911</t>
  </si>
  <si>
    <t>Poplatek za uložení stavebního odpadu na skládce (skládkovné) z izolačních materiálů zatříděného do Katalogu odpadů pod kódem 17 06 04</t>
  </si>
  <si>
    <t>https://podminky.urs.cz/item/CS_URS_2021_02/997013814</t>
  </si>
  <si>
    <t>"odstaněné KZS"1,56</t>
  </si>
  <si>
    <t>998</t>
  </si>
  <si>
    <t>Přesun hmot</t>
  </si>
  <si>
    <t>62</t>
  </si>
  <si>
    <t>998018002</t>
  </si>
  <si>
    <t>Přesun hmot ruční pro budovy v přes 6 do 12 m</t>
  </si>
  <si>
    <t>1010488248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</si>
  <si>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</si>
  <si>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https://podminky.urs.cz/item/CS_URS_2021_02/998018002</t>
  </si>
  <si>
    <t>PSV</t>
  </si>
  <si>
    <t>Práce a dodávky PSV</t>
  </si>
  <si>
    <t>764</t>
  </si>
  <si>
    <t>Konstrukce klempířské</t>
  </si>
  <si>
    <t>63</t>
  </si>
  <si>
    <t>764002851</t>
  </si>
  <si>
    <t>Demontáž oplechování parapetů do suti</t>
  </si>
  <si>
    <t>115504797</t>
  </si>
  <si>
    <t>Demontáž klempířských konstrukcí oplechování parapetů do suti</t>
  </si>
  <si>
    <t>https://podminky.urs.cz/item/CS_URS_2021_02/764002851</t>
  </si>
  <si>
    <t>"jako KL1"178,6</t>
  </si>
  <si>
    <t>"jako KL2"17</t>
  </si>
  <si>
    <t>"jako KL3"12,6</t>
  </si>
  <si>
    <t>64</t>
  </si>
  <si>
    <t>76421-KL1R</t>
  </si>
  <si>
    <t>Parapet venkovní  z pozinkovaného plechu s povrchovou úpravou rš.320 mm bílý včetně montážního příslušenství a čílek pro sytémové napojení fasádního systému dle PD ozn.KL1</t>
  </si>
  <si>
    <t>2078087154</t>
  </si>
  <si>
    <t>Parapet venkovní z pozinkovaného plechu s povrchovou úpravou rš.320 mm bílý včetně montážního příslušenství a čílek pro sytémové napojení fasádního systému dle PD ozn.KL1</t>
  </si>
  <si>
    <t>65</t>
  </si>
  <si>
    <t>76421-KL2R</t>
  </si>
  <si>
    <t>Parapet venkovní  z pozinkovaného plechu s povrchovou úpravou rš.280 mm bílý včetně montážního příslušenství a čílek pro sytémové napojení fasádního systému dle PD ozn.KL2</t>
  </si>
  <si>
    <t>-832146006</t>
  </si>
  <si>
    <t>Parapet venkovní z pozinkovaného plechu s povrchovou úpravou rš.280 mm bílý včetně montážního příslušenství a čílek pro sytémové napojení fasádního systému dle PD ozn.KL2</t>
  </si>
  <si>
    <t>66</t>
  </si>
  <si>
    <t>76421-KL3R</t>
  </si>
  <si>
    <t>Parapet venkovní  z pozinkovaného plechu s povrchovou úpravou rš.260 mm bílý včetně montážního příslušenství a čílek pro sytémové napojení fasádního systému dle PD ozn.KL3</t>
  </si>
  <si>
    <t>-1601568514</t>
  </si>
  <si>
    <t>Parapet venkovní z pozinkovaného plechu s povrchovou úpravou rš.260 mm bílý včetně montážního příslušenství a čílek pro sytémové napojení fasádního systému dle PD ozn.KL3</t>
  </si>
  <si>
    <t>67</t>
  </si>
  <si>
    <t>998764202</t>
  </si>
  <si>
    <t>Přesun hmot procentní pro konstrukce klempířské v objektech v přes 6 do 12 m</t>
  </si>
  <si>
    <t>%</t>
  </si>
  <si>
    <t>-1997863641</t>
  </si>
  <si>
    <t>Přesun hmot pro konstrukce klempířské stanovený procentní sazbou (%) z ceny vodorovná dopravní vzdálenost do 50 m v objektech výšky přes 6 do 12 m</t>
  </si>
  <si>
    <t>https://podminky.urs.cz/item/CS_URS_2021_02/998764202</t>
  </si>
  <si>
    <t>68</t>
  </si>
  <si>
    <t>998764292</t>
  </si>
  <si>
    <t>Příplatek k přesunu hmot procentní 764 za zvětšený přesun do 100 m</t>
  </si>
  <si>
    <t>620266380</t>
  </si>
  <si>
    <t>Přesun hmot pro konstrukce klempířské stanovený procentní sazbou (%) z ceny Příplatek k cenám za zvětšený přesun přes vymezenou největší dopravní vzdálenost do 100 m</t>
  </si>
  <si>
    <t>https://podminky.urs.cz/item/CS_URS_2021_02/998764292</t>
  </si>
  <si>
    <t>766</t>
  </si>
  <si>
    <t>Konstrukce truhlářské</t>
  </si>
  <si>
    <t>69</t>
  </si>
  <si>
    <t>766441811</t>
  </si>
  <si>
    <t>Demontáž parapetních desek dřevěných nebo plastových šířky do 30 cm délky do 1,0 m</t>
  </si>
  <si>
    <t>-260090532</t>
  </si>
  <si>
    <t>Demontáž parapetních desek dřevěných nebo plastových šířky do 300 mm délky do 1 m</t>
  </si>
  <si>
    <t>https://podminky.urs.cz/item/CS_URS_2021_02/766441811</t>
  </si>
  <si>
    <t>70</t>
  </si>
  <si>
    <t>766441821</t>
  </si>
  <si>
    <t>Demontáž parapetních desek dřevěných nebo plastových šířky do 30 cm délky přes 1,0 m</t>
  </si>
  <si>
    <t>706256621</t>
  </si>
  <si>
    <t>Demontáž parapetních desek dřevěných nebo plastových šířky do 300 mm délky přes 1 m</t>
  </si>
  <si>
    <t>https://podminky.urs.cz/item/CS_URS_2021_02/766441821</t>
  </si>
  <si>
    <t>"VO12"2</t>
  </si>
  <si>
    <t>"VO13"2</t>
  </si>
  <si>
    <t>"VO14"2</t>
  </si>
  <si>
    <t>"VO15"2</t>
  </si>
  <si>
    <t>"VO21"2</t>
  </si>
  <si>
    <t>"VO22"2</t>
  </si>
  <si>
    <t>71</t>
  </si>
  <si>
    <t>766629604R</t>
  </si>
  <si>
    <t>Příplatek k montáži oken a dveří za provedení připojovací spáry dle ČSN 74 6077</t>
  </si>
  <si>
    <t>-2109205695</t>
  </si>
  <si>
    <t>"VO1"(0,9+1,2)*2*3</t>
  </si>
  <si>
    <t>"VO1*"(0,9+1,2)*2*2</t>
  </si>
  <si>
    <t>"VO4"(1,6+2,1)*2*7</t>
  </si>
  <si>
    <t>"VO5"(1,6+2,1)*2*4</t>
  </si>
  <si>
    <t>"VO6"(2,2+5,1)*2*2</t>
  </si>
  <si>
    <t>"VO7"(2,2+5,1)*2*2</t>
  </si>
  <si>
    <t>"VO8"(2,35+0,9+1,6+1)*2</t>
  </si>
  <si>
    <t>"VO9"(2,35+0,9+1,6+1)*2</t>
  </si>
  <si>
    <t>"VO10"(1,6+5,1)*2*7</t>
  </si>
  <si>
    <t>"VO11"(1,6+5,1)*2*5</t>
  </si>
  <si>
    <t>"VO12"(1,6+5,1)*2</t>
  </si>
  <si>
    <t>"VO13"(1,6+5,1)*2</t>
  </si>
  <si>
    <t>"VO14"(1,6+5,1)*2</t>
  </si>
  <si>
    <t>"VO15"(1,6+5,1)*2</t>
  </si>
  <si>
    <t>"VO19"(1,6+5,1)*2*2</t>
  </si>
  <si>
    <t>"VO20"(1,6+5,1)*2*2</t>
  </si>
  <si>
    <t>"VO21"(1,6+5,1)*2</t>
  </si>
  <si>
    <t>"VO22"(1,6+5,1)*2</t>
  </si>
  <si>
    <t>"VO23"(1,6+5,1)*2</t>
  </si>
  <si>
    <t>"VO24"(1,6+5,1)*2</t>
  </si>
  <si>
    <t>"VO29"(1,5+1,2)*2*14</t>
  </si>
  <si>
    <t>72</t>
  </si>
  <si>
    <t>76669-ST1R</t>
  </si>
  <si>
    <t>Montáž a dodávka parapetních desek vnitřníh š.130 mm DTD,HPL laminát bílý vč. plastových čílek</t>
  </si>
  <si>
    <t>-536016367</t>
  </si>
  <si>
    <t>73</t>
  </si>
  <si>
    <t>76669-ST2R</t>
  </si>
  <si>
    <t>Montáž a dodávka parapetních desek vnitřníh š.170 mm DTD,HPL laminát bílý vč. plastových čílek</t>
  </si>
  <si>
    <t>-574474041</t>
  </si>
  <si>
    <t>74</t>
  </si>
  <si>
    <t>76669-ST3R</t>
  </si>
  <si>
    <t>Montáž a dodávka parapetních desek vnitřníh š.140 mm DTD,HPL laminát bílý vč. plastových čílek</t>
  </si>
  <si>
    <t>-1558129304</t>
  </si>
  <si>
    <t>75</t>
  </si>
  <si>
    <t>7666-VO1R</t>
  </si>
  <si>
    <t>Montáž a dodávka plastové okno sklopné bílé 120x90 cm (max): Uw=0,9 W/m2K zasklení izol.trojsklo čiré, vnitřní bezp.sklo kompletní provedení dle výpisu výrobků ozn.VO1</t>
  </si>
  <si>
    <t>1596965712</t>
  </si>
  <si>
    <t>Montáž a dodávka plastové okno sklopné s mikroventilací bílé 120x90 cm (max): Uw=0,9 W/m2K zasklení izol.trojsklo čiré, vnitřní bezp.sklo kompletní provedení včetně všech kotevních,lemovacích, krycích prvků a kování, podkladního systémového tepelně izolačního profilu s PIR jádrem dle výpisu výrobků ozn.VO1</t>
  </si>
  <si>
    <t>76</t>
  </si>
  <si>
    <t>7666-VO1aR</t>
  </si>
  <si>
    <t>Montáž a dodávka plastové okno sklopné bílé 120x90 cm (max): Uw=0,9 W/m2K,zasklení izol.trojsklo čiré,vnější a vnitřní bezp.sklo kompletní provedení dle výpisu výrobků ozn.VO1*</t>
  </si>
  <si>
    <t>-1727549376</t>
  </si>
  <si>
    <t>Montáž a dodávka plastové okno sklopné s mikroventilací bílé 120x90 cm (max): Uw=0,9 W/m2K,zasklení izol.trojsklo čiré,vnější a vnitřní bezp.sklo kompletní provedení včetně všech kotevních,lemovacích, krycích prvků a kování, podkladního systémového tepelně izolačního profilu s PIR jádrem dle výpisu výrobků ozn.VO1*</t>
  </si>
  <si>
    <t>77</t>
  </si>
  <si>
    <t>7666-VO2R</t>
  </si>
  <si>
    <t>Montáž a dodávka plastové okno sklopné bílé 120x90 cm (max): Uw=0,9 W/m2K,zasklení izol.trojsklo čiré, pákový mechanismus kompletní provedení dle výpisu výrobků ozn.VO2</t>
  </si>
  <si>
    <t>-1035873976</t>
  </si>
  <si>
    <t>Montáž a dodávka plastové okno sklopné s mikroventilací bílé 120x90 cm (max): Uw=0,9 W/m2K,zasklení izol.trojsklo čiré, pákový mechanismus kompletní provedení včetně všech kotevních,lemovacích, krycích prvků a kování, podkladního systémového tepelně izolačního profilu s PIR jádrem dle výpisu výrobků ozn.VO2</t>
  </si>
  <si>
    <t>78</t>
  </si>
  <si>
    <t>7666-VO3R</t>
  </si>
  <si>
    <t>Montáž a dodávka plastové okno sklopné bílé 120x90 cm (max): Uw=0,9 W/m2K,zasklení izol.trojsklo čiré,vnější bezp.sklo, pákový mechanismus kompletní provedení dle výpisu výrobků ozn.VO3</t>
  </si>
  <si>
    <t>1935077811</t>
  </si>
  <si>
    <t>Montáž a dodávka plastové okno sklopné s mikroventilací bílé 120x90 cm (max): Uw=0,9 W/m2K,zasklení izol.trojsklo čiré,vnější bezp.sklo, pákový mechanismus kompletní provedení včetně všech kotevních,lemovacích, krycích prvků a kování, podkladního systémového tepelně izolačního profilu s PIR jádrem dle výpisu výrobků ozn.VO3</t>
  </si>
  <si>
    <t>79</t>
  </si>
  <si>
    <t>7666-VO4R</t>
  </si>
  <si>
    <t>Montáž a dodávka plastové okno O+OS bílé 210x160cm (max): Uw=0,9 W/m2K,zasklení izol.trojsklo čiré kompletní provedení dle výpisu výrobků ozn.VO4</t>
  </si>
  <si>
    <t>-1591474402</t>
  </si>
  <si>
    <t>Montáž a dodávka plastové okno O+OS s mikroventilací bílé 210x160cm (max): Uw=0,9 W/m2K,zasklení izol.trojsklo čiré kompletní provedení včetně všech kotevních,lemovacích, krycích prvků a kování, podkladního systémového tepelně izolačního profilu s PIR jádrem dle výpisu výrobků ozn.VO4</t>
  </si>
  <si>
    <t>80</t>
  </si>
  <si>
    <t>7666-VO5R</t>
  </si>
  <si>
    <t>Montáž a dodávka plastové okno O+OS bílé 210x160 cm (max): Uw=0,9 W/m2K,zasklení izol.trojsklo čiré,venkovní sítě proti hmyzu kompletní provedení dle výpisu výrobků ozn.VO5</t>
  </si>
  <si>
    <t>1914227135</t>
  </si>
  <si>
    <t>Montáž a dodávka plastové okno O+OS s mikroventilací bílé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ozn.VO5</t>
  </si>
  <si>
    <t>81</t>
  </si>
  <si>
    <t>7666-VO6R</t>
  </si>
  <si>
    <t>Montáž a dodávka sestava plastových oken s balk.dveřmi O+OS bílé 420x160+90x220 cm (max): Uw=0,9 W/m2K,zasklení izol.trojsklo čiré, bezp.sklo dveří, kompletní provedení dle výpisu výrobků ozn.VO6</t>
  </si>
  <si>
    <t>-587046930</t>
  </si>
  <si>
    <t>Montáž a dodávka sestava plastových oken s balk.dveřmi O+OS s mikroventilací bílé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ozn.VO6</t>
  </si>
  <si>
    <t>82</t>
  </si>
  <si>
    <t>7666-VO7R</t>
  </si>
  <si>
    <t>Montáž a dodávka sestava plastových oken s balk.dveřmi O+OS bílé 420x160+90x220 cm (max): Uw=0,9 W/m2K,zasklení izol.trojsklo čiré, bezp.sklo dveří, kompletní provedení dle výpisu výrobků ozn.VO7</t>
  </si>
  <si>
    <t>-236020364</t>
  </si>
  <si>
    <t>Montáž a dodávka sestava plastových oken s balk.dveřmi O+OS s mikroventilací bílé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ozn.VO7</t>
  </si>
  <si>
    <t>83</t>
  </si>
  <si>
    <t>7666-VO8R</t>
  </si>
  <si>
    <t>Montáž a dodávka sestava plastové okno s dveřmi+rozšiřující oken.profil O+OS bílé 120x160+90x235 cm (max): Uw=1,2 W/m2K,zasklení izol.dvojsklo čiré, bezp.sklo a zámek dveří, kompletní provedení dle výpisu výrobků ozn.VO8</t>
  </si>
  <si>
    <t>-1778161602</t>
  </si>
  <si>
    <t>Montáž a dodávka sestava plastové okno s dveřmi+rozšiřující oken.profil O+OS s mikroventilací bílé 120x160+90x235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ozn.VO8</t>
  </si>
  <si>
    <t>84</t>
  </si>
  <si>
    <t>7666-VO9R</t>
  </si>
  <si>
    <t>Montáž a dodávka sestava plastové okno s dveřmi+rozšiřující oken.profil O+OS bílé 120x160+90x235 cm (max): Uw=1,2 W/m2K,zasklení izol.dvojsklo čiré, bezp.sklo a zámek dveří, kompletní provedení dle výpisu výrobků ozn.VO9</t>
  </si>
  <si>
    <t>-1177115157</t>
  </si>
  <si>
    <t>Montáž a dodávka sestava plastové okno s dveřmi+rozšiřující oken.profil O+OS s mikroventilací bílé 120x160+90x235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ozn.VO9</t>
  </si>
  <si>
    <t>85</t>
  </si>
  <si>
    <t>7666-VO10R</t>
  </si>
  <si>
    <t>Montáž a dodávka sestava plastových oken O+OS bílé 510x160 cm (max): Uw=0,9 W/m2K,zasklení izol.trojsklo čiré, kompletní provedení dle výpisu výrobků ozn.VO10</t>
  </si>
  <si>
    <t>1500527250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</si>
  <si>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ozn.VO10</t>
  </si>
  <si>
    <t>86</t>
  </si>
  <si>
    <t>7666-VO11R</t>
  </si>
  <si>
    <t>Montáž a dodávka sestava plastových oken O+OS bílé 510x160 cm (max): Uw=0,9 W/m2K,zasklení izol.trojsklo čiré, kompletní provedení dle výpisu výrobků ozn.VO11</t>
  </si>
  <si>
    <t>1971256284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</si>
  <si>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ozn.VO11</t>
  </si>
  <si>
    <t>87</t>
  </si>
  <si>
    <t>7666-VO12R</t>
  </si>
  <si>
    <t>Montáž a dodávka sestava plastových oken s mezioken.vložkou O+OS bílé 510x160 cm (max): Uw=0,9 W/m2K,zasklení izol.trojsklo čiré,MIV systémová sendvič.prvek Umax= 0,30 W/m2K, kompletní provedení dle výpisu výrobků ozn.VO12</t>
  </si>
  <si>
    <t>970133239</t>
  </si>
  <si>
    <t>Montáž a dodávka sestava plastových oken s mezioken.vložkou O+OS s mikroventilací bílé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ozn.VO12</t>
  </si>
  <si>
    <t>88</t>
  </si>
  <si>
    <t>7666-VO13R</t>
  </si>
  <si>
    <t>Montáž a dodávka sestava plastových oken s mezioken.vložkou O+OS bílé 510x160 cm (max): Uw=0,9 W/m2K,zasklení izol.trojsklo čiré,MIV systémová sendvič.prvek Umax= 0,30 W/m2K, kompletní provedení dle výpisu výrobků ozn.VO13</t>
  </si>
  <si>
    <t>258803397</t>
  </si>
  <si>
    <t>Montáž a dodávka sestava plastových oken s mezioken.vložkou O+OS s mikroventilací bílé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ozn.VO13</t>
  </si>
  <si>
    <t>89</t>
  </si>
  <si>
    <t>7666-VO14R</t>
  </si>
  <si>
    <t>Montáž a dodávka sestava plast. oken s mezioken.vložkou O+OS bílé 510x160 cm (max): Uw=0,9 W/m2K,zasklení izol.trojsklo čiré a mléčné,MIV systémová sendvič.prvek Umax= 0,30 W/m2K,venkovní sítě proti hmyzu, kompletní provedení dle výpisu výrobků ozn.VO14</t>
  </si>
  <si>
    <t>926503372</t>
  </si>
  <si>
    <t>Montáž a dodávka sestava plastových oken s mezioken.vložkou O+OS s mikroventilací bílé 510x160 cm (max): Uw=0,9 W/m2K,zasklení izol.trojsklo čiré a mlečné,MIV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ozn.VO14</t>
  </si>
  <si>
    <t>90</t>
  </si>
  <si>
    <t>7666-VO15R</t>
  </si>
  <si>
    <t>Montáž a dodávka sestava plast. oken s mezioken.vložkou O+OS bílé 510x160 cm (max): Uw=0,9 W/m2K,zasklení izol.trojsklo čiré a mléčné,MIV systémová sendvič.prvek Umax= 0,30 W/m2K,venkovní sítě proti hmyzu, kompletní provedení dle výpisu výrobků ozn.VO15</t>
  </si>
  <si>
    <t>-468127659</t>
  </si>
  <si>
    <t>Montáž a dodávka sestava plastových oken s mezioken.vložkou O+OS s mikroventilací bílé 510x160 cm (max): Uw=0,9 W/m2K,zasklení izol.trojsklo čiré a mlečné,MIV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ozn.VO15</t>
  </si>
  <si>
    <t>91</t>
  </si>
  <si>
    <t>7666-VO16R</t>
  </si>
  <si>
    <t>Montáž a dodávka plastové vstupní dveře s fixní boční částí bílé 160x210 cm (max): Uw=1,2 W/m2K,zasklení izol.dvojsklo čiré,vnější bezp.sklo,samozavírač,stavěče,bezp.zámek atd. kompletní provedení dle výpisu výrobků ozn.VO16</t>
  </si>
  <si>
    <t>216977486</t>
  </si>
  <si>
    <t>Montáž a dodávka plastové vstupní dveře s fixní boční částí bílé 160x210 cm (max): Uw=1,2 W/m2K,zasklení izol.dvojsklo čiré,vnější bezp.sklo,samozavírač,stavěče,klika-klika,vícebodový bezp.zámek,kartáčky proti sněhu, systémová okapnice proti průniku deště, kompletní provedení včetně všech kotevních,lemovacích, krycích prvků a kování dle výpisu výrobků ozn.VO16</t>
  </si>
  <si>
    <t>92</t>
  </si>
  <si>
    <t>7666-VO17R</t>
  </si>
  <si>
    <t>Montáž a dodávka sestava plastových oken O+OS bílé 510x160 cm (max): Uw=0,9 W/m2K,zasklení izol.trojsklo čiré, kompletní provedení dle výpisu výrobků ozn.VO17</t>
  </si>
  <si>
    <t>-1436293275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</si>
  <si>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ozn.VO17</t>
  </si>
  <si>
    <t>93</t>
  </si>
  <si>
    <t>7666-VO18R</t>
  </si>
  <si>
    <t>Montáž a dodávka sestava plastových oken O+OS bílé 510x160 cm (max): Uw=0,9 W/m2K,zasklení izol.trojsklo čiré, kompletní provedení dle výpisu výrobků ozn.VO18</t>
  </si>
  <si>
    <t>-307246584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</si>
  <si>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ozn.VO18</t>
  </si>
  <si>
    <t>94</t>
  </si>
  <si>
    <t>7666-VO19R</t>
  </si>
  <si>
    <t>Montáž a dodávka sestava plastových oken O+OS bílé 510x160 cm (max): Uw=0,9 W/m2K,zasklení izol.trojsklo čiré, kompletní provedení dle výpisu výrobků ozn.VO19</t>
  </si>
  <si>
    <t>-1339231978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</si>
  <si>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ozn.VO19</t>
  </si>
  <si>
    <t>95</t>
  </si>
  <si>
    <t>7666-VO20R</t>
  </si>
  <si>
    <t>Montáž a dodávka sestava plastových oken O+OS bílé 510x160 cm (max): Uw=0,9 W/m2K,zasklení izol.trojsklo čiré, kompletní provedení dle výpisu výrobků ozn.VO20</t>
  </si>
  <si>
    <t>-1495998483</t>
  </si>
  <si>
    <t>Montáž a dodávka sestava plastových oken O+OS s mikroventilací bílé 510x160 cm (max): Uw=0,9 W/m2K,zasklení izol.trojsklo čiré, kompletní provedení včetně všech kotevních,lemovacích, krycích prvků a kování, podkladního systémového tepelně izolačního profilu s PIR jádrem dle výpisu výrobků ozn.VO20</t>
  </si>
  <si>
    <t>96</t>
  </si>
  <si>
    <t>7666-VO21R</t>
  </si>
  <si>
    <t>Montáž a dodávka sestava plastových oken s mezioken.vložkou O+OS bílé 510x160 cm (max): Uw=0,9 W/m2K,zasklení izol.trojsklo čiré,MIV systémová sendvič.prvek Umax= 0,30 W/m2K, kompletní provedení dle výpisu výrobků ozn.VO21</t>
  </si>
  <si>
    <t>157256933</t>
  </si>
  <si>
    <t>Montáž a dodávka sestava plastových oken s mezioken.vložkou O+OS s mikroventilací bílé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ozn.VO21</t>
  </si>
  <si>
    <t>97</t>
  </si>
  <si>
    <t>7666-VO22R</t>
  </si>
  <si>
    <t>Montáž a dodávka sestava plastových oken s mezioken.vložkou O+OS bílé 510x160 cm (max): Uw=0,9 W/m2K,zasklení izol.trojsklo čiré,MIV systémová sendvič.prvek Umax= 0,30 W/m2K, kompletní provedení dle výpisu výrobků ozn.VO22</t>
  </si>
  <si>
    <t>-2083841954</t>
  </si>
  <si>
    <t>Montáž a dodávka sestava plastových oken s mezioken.vložkou O+OS s mikroventilací bílé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ozn.VO22</t>
  </si>
  <si>
    <t>98</t>
  </si>
  <si>
    <t>7666-VO23R</t>
  </si>
  <si>
    <t>Montáž a dodávka sestava plast.oken s mezioken.vložkou O+OS bílé 510x160 cm (max): Uw=0,9 W/m2K,zasklení izol.trojsklo čiré,MIV systémová sendvič.prvek Umax= 0,30 W/m2K,venkovní sítě proti hmyzu, kompletní provedení dle výpisu výrobků ozn.VO23</t>
  </si>
  <si>
    <t>-159969994</t>
  </si>
  <si>
    <t>Montáž a dodávka sestava plastových oken s mezioken.vložkou O+OS s mikroventilací bílé 510x160 cm (max): Uw=0,9 W/m2K,zasklení izol.trojsklo čiré,MIV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ozn.VO23</t>
  </si>
  <si>
    <t>99</t>
  </si>
  <si>
    <t>7666-VO24R</t>
  </si>
  <si>
    <t>Montáž a dodávka sestava plast.oken s mezioken.vložkou O+OS bílé 510x160 cm (max): Uw=0,9 W/m2K,zasklení izol.trojsklo čiré,MIV systémová sendvič.prvek Umax= 0,30 W/m2K,venkovní sítě proti hmyzu, kompletní provedení dle výpisu výrobků ozn.VO24</t>
  </si>
  <si>
    <t>-1882466532</t>
  </si>
  <si>
    <t>Montáž a dodávka sestava plastových oken s mezioken.vložkou O+OS s mikroventilací bílé 510x160 cm (max): Uw=0,9 W/m2K,zasklení izol.trojsklo čiré,MIV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ozn.VO24</t>
  </si>
  <si>
    <t>100</t>
  </si>
  <si>
    <t>7666-VO25R</t>
  </si>
  <si>
    <t>Montáž a dodávka plastové okno sklopné bílé 120x60 cm (max): Uw=1,2 W/m2K,zasklení izol.dvojsklo čiré,vnější bezp.sklo, pákový mechanismus,venkovní sítě proti hmyzu a hlodavcům, kompletní provedení dle výpisu výrobků ozn.VO25</t>
  </si>
  <si>
    <t>-2000404837</t>
  </si>
  <si>
    <t>Montáž a dodávka plastové okno sklopné s mikroventilací bílé 120x60 cm (max): Uw=1,2 W/m2K zasklení izol.dvojsklo čiré, vnější bezp.sklo, pákový mechanismus, venkovní sítě proti hmyzu a hlodavcům, kompletní provedení včetně všech kotevních,lemovacích, krycích prvků a kování, podkladního systémového tepelně izolačního profilu s PIR jádrem dle výpisu výrobků ozn.VO25</t>
  </si>
  <si>
    <t>101</t>
  </si>
  <si>
    <t>7666-VO26R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</si>
  <si>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ozn.VO26</t>
  </si>
  <si>
    <t>1557203479</t>
  </si>
  <si>
    <t>Montáž a dodávka plastové vstupní 2křídlé dveře s fixním nadsvětlíkem bílé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ozn.VO26</t>
  </si>
  <si>
    <t>102</t>
  </si>
  <si>
    <t>7666-VO27R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</si>
  <si>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ozn.VO27</t>
  </si>
  <si>
    <t>1030750915</t>
  </si>
  <si>
    <t>Montáž a dodávka plastové vstupní 2křídlé dveře s fixním nadsvětlíkem bílé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ozn.VO27</t>
  </si>
  <si>
    <t>103</t>
  </si>
  <si>
    <t>7666-VO28R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</si>
  <si>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ozn.VO28</t>
  </si>
  <si>
    <t>927523539</t>
  </si>
  <si>
    <t>Montáž a dodávka plastové vstupní 2křídlé dveře s fixním nadsvětlíkem bílé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ozn.VO28</t>
  </si>
  <si>
    <t>104</t>
  </si>
  <si>
    <t>7666-VO29R</t>
  </si>
  <si>
    <t>Montáž a dodávka plastové okno O+OS bílé 120x150cm (max): Uw=0,9 W/m2K,zasklení izol.trojsklo čiré kompletní provedení dle výpisu výrobků ozn.VO29</t>
  </si>
  <si>
    <t>1023865903</t>
  </si>
  <si>
    <t>Montáž a dodávka plastové okno O+OS s mikroventilací bílé 120x150cm (max): Uw=0,9 W/m2K,zasklení izol.trojsklo čiré, kompletní provedení včetně všech kotevních,lemovacích, krycích prvků a kování, podkladního systémového tepelně izolačního profilu s PIR jádrem dle výpisu výrobků ozn.VO29</t>
  </si>
  <si>
    <t>105</t>
  </si>
  <si>
    <t>998766202</t>
  </si>
  <si>
    <t>Přesun hmot procentní pro kce truhlářské v objektech v přes 6 do 12 m</t>
  </si>
  <si>
    <t>-1426842806</t>
  </si>
  <si>
    <t>Přesun hmot pro konstrukce truhlářské stanovený procentní sazbou (%) z ceny vodorovná dopravní vzdálenost do 50 m v objektech výšky přes 6 do 12 m</t>
  </si>
  <si>
    <t>https://podminky.urs.cz/item/CS_URS_2021_02/998766202</t>
  </si>
  <si>
    <t>106</t>
  </si>
  <si>
    <t>998766292</t>
  </si>
  <si>
    <t>Příplatek k přesunu hmot procentní 766 za zvětšený přesun do 100 m</t>
  </si>
  <si>
    <t>1638705711</t>
  </si>
  <si>
    <t>Přesun hmot pro konstrukce truhlářské stanovený procentní sazbou (%) z ceny Příplatek k cenám za zvětšený přesun přes vymezenou největší dopravní vzdálenost do 100 m</t>
  </si>
  <si>
    <t>https://podminky.urs.cz/item/CS_URS_2021_02/998766292</t>
  </si>
  <si>
    <t>771</t>
  </si>
  <si>
    <t>Podlahy z dlaždic</t>
  </si>
  <si>
    <t>107</t>
  </si>
  <si>
    <t>771553913R</t>
  </si>
  <si>
    <t>Oprava podlah z teracových dlaždic lepených do 12 ks/m2 vč.dodávky dlažby shodné se stávající</t>
  </si>
  <si>
    <t>1341019086</t>
  </si>
  <si>
    <t>Opravy podlah z dlaždic teracových lepených, při velikosti dlaždic přes 9 do 12 ks/ m2 včetně dodávky dlažby shodné se stávající</t>
  </si>
  <si>
    <t>"výměna vstupních dveří"20</t>
  </si>
  <si>
    <t>108</t>
  </si>
  <si>
    <t>771573913R</t>
  </si>
  <si>
    <t>Oprava podlah z keramických dlaždic režných lepených do 12 ks/m2 vč.dodávky dlažby shodné se stávající</t>
  </si>
  <si>
    <t>-1677469278</t>
  </si>
  <si>
    <t>Opravy podlah z dlaždic keramických lepených při velikosti dlaždic do 12 ks/m2 včetně dodávky dlažby shodné se stávající</t>
  </si>
  <si>
    <t>"u výměny balk.dveří vč.soklu a vstupů"50</t>
  </si>
  <si>
    <t>109</t>
  </si>
  <si>
    <t>998771202</t>
  </si>
  <si>
    <t>Přesun hmot procentní pro podlahy z dlaždic v objektech v přes 6 do 12 m</t>
  </si>
  <si>
    <t>321273667</t>
  </si>
  <si>
    <t>Přesun hmot pro podlahy z dlaždic stanovený procentní sazbou (%) z ceny vodorovná dopravní vzdálenost do 50 m v objektech výšky přes 6 do 12 m</t>
  </si>
  <si>
    <t>https://podminky.urs.cz/item/CS_URS_2021_02/998771202</t>
  </si>
  <si>
    <t>776</t>
  </si>
  <si>
    <t>Podlahy povlakové</t>
  </si>
  <si>
    <t>110</t>
  </si>
  <si>
    <t>776201901R</t>
  </si>
  <si>
    <t>Oprava podlah textilních po výměně balk.dveří plochy do 0,25 m2</t>
  </si>
  <si>
    <t>-1554188181</t>
  </si>
  <si>
    <t>781</t>
  </si>
  <si>
    <t>Dokončovací práce - obklady</t>
  </si>
  <si>
    <t>111</t>
  </si>
  <si>
    <t>781414914R</t>
  </si>
  <si>
    <t>Oprava obkladu z obkladaček keramických do 45 ks/m2 lepených včetně dodávky keramického obkladu shodného se stávajícím</t>
  </si>
  <si>
    <t>376604340</t>
  </si>
  <si>
    <t>"v místě výměny nových parapetů za obklad a výměny oken s keramickým obkladem na parapetu"130</t>
  </si>
  <si>
    <t>112</t>
  </si>
  <si>
    <t>998781202</t>
  </si>
  <si>
    <t>Přesun hmot procentní pro obklady keramické v objektech v přes 6 do 12 m</t>
  </si>
  <si>
    <t>-241880251</t>
  </si>
  <si>
    <t>Přesun hmot pro obklady keramické stanovený procentní sazbou (%) z ceny vodorovná dopravní vzdálenost do 50 m v objektech výšky přes 6 do 12 m</t>
  </si>
  <si>
    <t>https://podminky.urs.cz/item/CS_URS_2021_02/998781202</t>
  </si>
  <si>
    <t>784</t>
  </si>
  <si>
    <t>Dokončovací práce - malby a tapety</t>
  </si>
  <si>
    <t>113</t>
  </si>
  <si>
    <t>784171101</t>
  </si>
  <si>
    <t>Zakrytí vnitřních podlah včetně pozdějšího odkrytí</t>
  </si>
  <si>
    <t>-2077517610</t>
  </si>
  <si>
    <t>Zakrytí nemalovaných ploch (materiál ve specifikaci) včetně pozdějšího odkrytí podlah</t>
  </si>
  <si>
    <t>https://podminky.urs.cz/item/CS_URS_2021_02/784171101</t>
  </si>
  <si>
    <t>"šíře 1 m před oknem nebo dveřmi"</t>
  </si>
  <si>
    <t>"1PP"18</t>
  </si>
  <si>
    <t>"1NP"124</t>
  </si>
  <si>
    <t>"2NP"122</t>
  </si>
  <si>
    <t>114</t>
  </si>
  <si>
    <t>581248605R</t>
  </si>
  <si>
    <t>rouno zakrývací materiál textil + polyetylen,180 g/m2, šířka 1 m, délka 20 m, plocha 20 m2, barva šedá</t>
  </si>
  <si>
    <t>1790287163</t>
  </si>
  <si>
    <t>264*1,05 'Přepočtené koeficientem množství</t>
  </si>
  <si>
    <t>115</t>
  </si>
  <si>
    <t>784171111</t>
  </si>
  <si>
    <t>Zakrytí vnitřních ploch stěn v místnostech v do 3,80 m</t>
  </si>
  <si>
    <t>1603647243</t>
  </si>
  <si>
    <t>Zakrytí nemalovaných ploch (materiál ve specifikaci) včetně pozdějšího odkrytí svislých ploch např. stěn, oken, dveří v místnostech výšky do 3,80</t>
  </si>
  <si>
    <t>https://podminky.urs.cz/item/CS_URS_2021_02/784171111</t>
  </si>
  <si>
    <t>"okna a dveře obě strany"</t>
  </si>
  <si>
    <t>"VO1"(1,2*0,9)*3*2</t>
  </si>
  <si>
    <t>"VO1*"(1,2*0,9)*2*2</t>
  </si>
  <si>
    <t>"VO2"(1,2*0,9)*3*2</t>
  </si>
  <si>
    <t>"VO3"(1,2*0,9)*3*2</t>
  </si>
  <si>
    <t>"VO4"(2,1*1,6)*7*2</t>
  </si>
  <si>
    <t>"VO5"(2,1*1,6)*4*2</t>
  </si>
  <si>
    <t>"VO6"(4,2*1,6+2,2*0,9)*2*2</t>
  </si>
  <si>
    <t>"VO7"(4,2*1,6+2,2*0,9)*2*2</t>
  </si>
  <si>
    <t>"VO8"(2,35*0,9)*2+1,2*1,6+1*1,6</t>
  </si>
  <si>
    <t>"VO9"(2,35*0,9)*2+1,2*1,6+1*1,6</t>
  </si>
  <si>
    <t>"VO10"5,1*1,6*7*2</t>
  </si>
  <si>
    <t>"VO11"5,1*1,6*5*2</t>
  </si>
  <si>
    <t>"VO12"5,1*1,6+(2,4+1,5)*1,6</t>
  </si>
  <si>
    <t>"VO13"5,1*1,6+(3+1,2)*1,6</t>
  </si>
  <si>
    <t>"VO14"5,1*1,6+(2,4+1,5)*1,6</t>
  </si>
  <si>
    <t>"VO15"5,1*1,6+(3+1,2)*1,6</t>
  </si>
  <si>
    <t>"VO16"1,6*2,1*2</t>
  </si>
  <si>
    <t>"VO17"5,1*1,6*2</t>
  </si>
  <si>
    <t>"VO18"5,1*1,6*2</t>
  </si>
  <si>
    <t>"VO19"5,1*1,6*2*2</t>
  </si>
  <si>
    <t>"VO20"5,1*1,6*2*2</t>
  </si>
  <si>
    <t>"VO21"5,1*1,6+(2,1*2)*1,6</t>
  </si>
  <si>
    <t>"VO22"5,1*1,6+(2,1*2)*1,6</t>
  </si>
  <si>
    <t>"VO23"5,1*1,6+(2,1*2)*1,6</t>
  </si>
  <si>
    <t>"VO24"5,1*1,6+(2,1*2)*1,6</t>
  </si>
  <si>
    <t>"VO25"1,2*0,6*2*2</t>
  </si>
  <si>
    <t>"VO26"2,1*2,5*2</t>
  </si>
  <si>
    <t>"VO27"2,1*2,5*2</t>
  </si>
  <si>
    <t>"VO28"2,1*2,5*2</t>
  </si>
  <si>
    <t>"VO29"1,2*1,5*14*2</t>
  </si>
  <si>
    <t>116</t>
  </si>
  <si>
    <t>58124844</t>
  </si>
  <si>
    <t>fólie pro malířské potřeby zakrývací tl 25µ 4x5m</t>
  </si>
  <si>
    <t>-1172251740</t>
  </si>
  <si>
    <t>https://podminky.urs.cz/item/CS_URS_2021_02/58124844</t>
  </si>
  <si>
    <t>686,12*1,05 'Přepočtené koeficientem množství</t>
  </si>
  <si>
    <t>117</t>
  </si>
  <si>
    <t>58124840</t>
  </si>
  <si>
    <t>páska malířská z PVC a UV odolná (7 dnů) do š 50mm</t>
  </si>
  <si>
    <t>1254222330</t>
  </si>
  <si>
    <t>https://podminky.urs.cz/item/CS_URS_2021_02/58124840</t>
  </si>
  <si>
    <t>"VO1"(0,9+1,2)*4*3</t>
  </si>
  <si>
    <t>"VO1*"(0,9+1,2)*4*2</t>
  </si>
  <si>
    <t>"VO2"(0,9+1,2)*4*3</t>
  </si>
  <si>
    <t>"VO3"(0,9+1,2)*4*3</t>
  </si>
  <si>
    <t>"VO4"(1,6+2,1)*7*4</t>
  </si>
  <si>
    <t>"VO5"(1,6+2,1)*4*4</t>
  </si>
  <si>
    <t>"VO6"(2,2+5,1)*2*4</t>
  </si>
  <si>
    <t>"VO7"(2,2+5,1)*2*4</t>
  </si>
  <si>
    <t>"VO8"(2,35*2+0,9+1,6+1,2+1)*2</t>
  </si>
  <si>
    <t>"VO9"(2,35*2+0,9+1,6+1,2+1)*2</t>
  </si>
  <si>
    <t>"VO10"(1,6+5,1)*7*4</t>
  </si>
  <si>
    <t>"VO11"(1,6+5,1)*5*4</t>
  </si>
  <si>
    <t>"VO12"(5,1+1,6*3+1,5+2,4)*2</t>
  </si>
  <si>
    <t>"VO13"(5,1+1,6*3+3+1,2)*2</t>
  </si>
  <si>
    <t>"VO14"(5,1+1,6*3+1,5+2,4)*2</t>
  </si>
  <si>
    <t>"VO15"(5,1+1,6*3+3+1,2)*2</t>
  </si>
  <si>
    <t>"VO16"(2,1+1,6)*4</t>
  </si>
  <si>
    <t>"VO17"(5,1+1,6)*4</t>
  </si>
  <si>
    <t>"VO18"(5,1+1,6)*4</t>
  </si>
  <si>
    <t>"VO19"(5,1+1,6)*2*4</t>
  </si>
  <si>
    <t>"VO20"(5,1+1,6)*2*4</t>
  </si>
  <si>
    <t>"VO21"(5,1+1,6*3+2,1*2)*2</t>
  </si>
  <si>
    <t>"VO22"(5,1+1,6*3+2,1*2)*2</t>
  </si>
  <si>
    <t>"VO23"(5,1+1,6*3+2,1*2)*2</t>
  </si>
  <si>
    <t>"VO24"(5,1+1,6*3+2,1*2)*2</t>
  </si>
  <si>
    <t>"VO25"(1,2+0,6)*2*4</t>
  </si>
  <si>
    <t>"VO26"(2,5+2,1)*4</t>
  </si>
  <si>
    <t>"VO27"(2,5+2,1)*4</t>
  </si>
  <si>
    <t>"VO28"(2,5+2,1)*4</t>
  </si>
  <si>
    <t>"VO29"(1,5+1,2)*14*4</t>
  </si>
  <si>
    <t>1352*1,05 'Přepočtené koeficientem množství</t>
  </si>
  <si>
    <t>118</t>
  </si>
  <si>
    <t>784171121</t>
  </si>
  <si>
    <t>Zakrytí vnitřních ploch konstrukcí nebo prvků v místnostech v do 3,80 m</t>
  </si>
  <si>
    <t>-521448203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</si>
  <si>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</si>
  <si>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https://podminky.urs.cz/item/CS_URS_2021_02/784171121</t>
  </si>
  <si>
    <t>119</t>
  </si>
  <si>
    <t>796566651</t>
  </si>
  <si>
    <t>26,572*1,05 'Přepočtené koeficientem množství</t>
  </si>
  <si>
    <t>120</t>
  </si>
  <si>
    <t>313121055</t>
  </si>
  <si>
    <t>420*1,05 'Přepočtené koeficientem množství</t>
  </si>
  <si>
    <t>121</t>
  </si>
  <si>
    <t>784181121</t>
  </si>
  <si>
    <t>Hloubková jednonásobná bezbarvá penetrace podkladu v místnostech v do 3,80 m</t>
  </si>
  <si>
    <t>-914975189</t>
  </si>
  <si>
    <t>Penetrace podkladu jednonásobná hloubková akrylátová bezbarvá v místnostech výšky do 3,80 m</t>
  </si>
  <si>
    <t>https://podminky.urs.cz/item/CS_URS_2021_02/784181121</t>
  </si>
  <si>
    <t>"nové MIV z vnitřní plochy"12,5</t>
  </si>
  <si>
    <t>122</t>
  </si>
  <si>
    <t>784221101</t>
  </si>
  <si>
    <t>Dvojnásobné bílé malby ze směsí za sucha dobře otěruvzdorných v místnostech do 3,80 m</t>
  </si>
  <si>
    <t>1492681739</t>
  </si>
  <si>
    <t>Malby z malířských směsí otěruvzdorných za sucha dvojnásobné, bílé za sucha otěruvzdorné dobře v místnostech výšky do 3,80 m</t>
  </si>
  <si>
    <t>https://podminky.urs.cz/item/CS_URS_2021_02/784221101</t>
  </si>
  <si>
    <t>123</t>
  </si>
  <si>
    <t>784950031R</t>
  </si>
  <si>
    <t>Oprava stávajících maleb z malířských směsí odstín dle stávající</t>
  </si>
  <si>
    <t>-840154559</t>
  </si>
  <si>
    <t>"ostění a nadpraží oken a dveří"</t>
  </si>
  <si>
    <t>"VO1"(0,9*2+1,2)*3*0,13</t>
  </si>
  <si>
    <t>"VO1*"(0,9*2+1,2)*2*0,13</t>
  </si>
  <si>
    <t>"VO2"(0,9+1,2)*2*3*0,13</t>
  </si>
  <si>
    <t>"VO3"(0,9+1,2)*2*3*0,13</t>
  </si>
  <si>
    <t>"VO4"(1,6*2+2,1)*7*0,13</t>
  </si>
  <si>
    <t>"VO5"(1,6*2+2,1)*4*0,13</t>
  </si>
  <si>
    <t>"VO6"(2,2*2+5,1)*2*0,13</t>
  </si>
  <si>
    <t>"VO7"(2,2*2+5,1)*2*0,13</t>
  </si>
  <si>
    <t>"VO8"(2,35*2+0,9+1,6*2+1)*0,13</t>
  </si>
  <si>
    <t>"VO9"(2,35*2+0,9+1,6*2+1)*0,13</t>
  </si>
  <si>
    <t>"VO10"(1,6*2+5,1)*7*0,13</t>
  </si>
  <si>
    <t>"VO11"(1,6*2+5,1)*5*0,13</t>
  </si>
  <si>
    <t>"VO12"(1,6*4+5,1)*0,13</t>
  </si>
  <si>
    <t>"VO13"(1,6*4+5,1)*0,13</t>
  </si>
  <si>
    <t>"VO14"(1,6*4+5,1)*0,13</t>
  </si>
  <si>
    <t>"VO15"(1,6*4+5,1)*0,13</t>
  </si>
  <si>
    <t>"VO16"(2,1*2+1,6)*0,1</t>
  </si>
  <si>
    <t>"VO17"(1,6*2+5,1)*0,14</t>
  </si>
  <si>
    <t>"VO18"(1,6*2+5,1)*0,14</t>
  </si>
  <si>
    <t>"VO19"(1,6*2+5,1)*2*0,13</t>
  </si>
  <si>
    <t>"VO20"(1,6*2+5,1)*2*0,13</t>
  </si>
  <si>
    <t>"VO21"(1,6*4+5,1)*0,13</t>
  </si>
  <si>
    <t>"VO22"(1,6*4+5,1)*0,13</t>
  </si>
  <si>
    <t>"VO23"(1,6*2+5,1)*0,13</t>
  </si>
  <si>
    <t>"VO24"(1,6*2+5,1)*0,13</t>
  </si>
  <si>
    <t>"VO25"(1,2+0,6)*2*2*0,15</t>
  </si>
  <si>
    <t>"VO26"(2,5*2+2,1)*0,12</t>
  </si>
  <si>
    <t>"VO27"(2,5*2+2,1)*0,12</t>
  </si>
  <si>
    <t>"VO28"(2,5*2+2,1)*0,12</t>
  </si>
  <si>
    <t>"VO29"(1,5*2+1,2)*14*0,17</t>
  </si>
  <si>
    <t>"po výměně parapetů"</t>
  </si>
  <si>
    <t>(168,6+17+12,6)*0,15</t>
  </si>
  <si>
    <t>786</t>
  </si>
  <si>
    <t>Dokončovací práce - čalounické úpravy</t>
  </si>
  <si>
    <t>124</t>
  </si>
  <si>
    <t>786926111R</t>
  </si>
  <si>
    <t xml:space="preserve">Demontáž AL lamelové žaluzie vnitřní </t>
  </si>
  <si>
    <t>733890652</t>
  </si>
  <si>
    <t>"jako motnáž"263,04</t>
  </si>
  <si>
    <t>125</t>
  </si>
  <si>
    <t>786626111R</t>
  </si>
  <si>
    <t>Montáž a dodávka žaluzie horizontální vnitřní AL lamely bílé s  řetízkovým ovládáním</t>
  </si>
  <si>
    <t>-1567645278</t>
  </si>
  <si>
    <t>Montáž a dodávka žaluzie horizontální vnitřní AL lamely bílé s řetízkovým ovládáním</t>
  </si>
  <si>
    <t>"VO5"2,1*1,6*5</t>
  </si>
  <si>
    <t>"VO14"(2,4*1,6)</t>
  </si>
  <si>
    <t>"VO15"1,2*1,6</t>
  </si>
  <si>
    <t>"VO21"2,1*1,6*2</t>
  </si>
  <si>
    <t>"VO22"2,1*1,6*2</t>
  </si>
  <si>
    <t>126</t>
  </si>
  <si>
    <t>998786202</t>
  </si>
  <si>
    <t>Přesun hmot procentní pro stínění a čalounické úpravy v objektech v přes 6 do 12 m</t>
  </si>
  <si>
    <t>1842762685</t>
  </si>
  <si>
    <t>Přesun hmot pro stínění a čalounické úpravy stanovený procentní sazbou (%) z ceny vodorovná dopravní vzdálenost do 50 m v objektech výšky přes 6 do 12 m</t>
  </si>
  <si>
    <t>https://podminky.urs.cz/item/CS_URS_2021_02/998786202</t>
  </si>
  <si>
    <t>HZS</t>
  </si>
  <si>
    <t>Hodinové zúčtovací sazby</t>
  </si>
  <si>
    <t>127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</si>
  <si>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</si>
  <si>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</si>
  <si>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</si>
  <si>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</si>
  <si>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646376174</t>
  </si>
  <si>
    <t>128</t>
  </si>
  <si>
    <t>HZS1293R</t>
  </si>
  <si>
    <t>Demontáž a zpětná montáž  vybavení a zařízení pro výměnu oken (např.garnýže,zákryty topných těles apod.)</t>
  </si>
  <si>
    <t>-802246902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</si>
  <si>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</si>
  <si>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</si>
  <si>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</si>
  <si>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</si>
  <si>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</si>
  <si>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</si>
  <si>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</si>
  <si>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</si>
  <si>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</si>
  <si>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</si>
  <si>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526239715</t>
  </si>
  <si>
    <t>https://podminky.urs.cz/item/CS_URS_2021_02/030001000</t>
  </si>
  <si>
    <t>VRN4</t>
  </si>
  <si>
    <t>Inženýrská činnost</t>
  </si>
  <si>
    <t>045002000</t>
  </si>
  <si>
    <t>Kompletační a koordinační činnost</t>
  </si>
  <si>
    <t>-109649717</t>
  </si>
  <si>
    <t>https://podminky.urs.cz/item/CS_URS_2021_02/045002000</t>
  </si>
  <si>
    <t>VRN7</t>
  </si>
  <si>
    <t>Provozní vlivy</t>
  </si>
  <si>
    <t>070001000</t>
  </si>
  <si>
    <t>-389999418</t>
  </si>
  <si>
    <t>https://podminky.urs.cz/item/CS_URS_2021_02/070001000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</si>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</sst>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2/941221111" TargetMode="External"/><Relationship Id="rId18" Type="http://schemas.openxmlformats.org/officeDocument/2006/relationships/hyperlink" Target="https://podminky.urs.cz/item/CS_URS_2021_02/944511811" TargetMode="External"/><Relationship Id="rId26" Type="http://schemas.openxmlformats.org/officeDocument/2006/relationships/hyperlink" Target="https://podminky.urs.cz/item/CS_URS_2021_02/952901106" TargetMode="External"/><Relationship Id="rId39" Type="http://schemas.openxmlformats.org/officeDocument/2006/relationships/hyperlink" Target="https://podminky.urs.cz/item/CS_URS_2021_02/966081123" TargetMode="External"/><Relationship Id="rId21" Type="http://schemas.openxmlformats.org/officeDocument/2006/relationships/hyperlink" Target="https://podminky.urs.cz/item/CS_URS_2021_02/944711812" TargetMode="External"/><Relationship Id="rId34" Type="http://schemas.openxmlformats.org/officeDocument/2006/relationships/hyperlink" Target="https://podminky.urs.cz/item/CS_URS_2021_02/952902121" TargetMode="External"/><Relationship Id="rId42" Type="http://schemas.openxmlformats.org/officeDocument/2006/relationships/hyperlink" Target="https://podminky.urs.cz/item/CS_URS_2021_02/968062376" TargetMode="External"/><Relationship Id="rId47" Type="http://schemas.openxmlformats.org/officeDocument/2006/relationships/hyperlink" Target="https://podminky.urs.cz/item/CS_URS_2021_02/978013191" TargetMode="External"/><Relationship Id="rId50" Type="http://schemas.openxmlformats.org/officeDocument/2006/relationships/hyperlink" Target="https://podminky.urs.cz/item/CS_URS_2021_02/997013501" TargetMode="External"/><Relationship Id="rId55" Type="http://schemas.openxmlformats.org/officeDocument/2006/relationships/hyperlink" Target="https://podminky.urs.cz/item/CS_URS_2021_02/764002851" TargetMode="External"/><Relationship Id="rId63" Type="http://schemas.openxmlformats.org/officeDocument/2006/relationships/hyperlink" Target="https://podminky.urs.cz/item/CS_URS_2021_02/998781202" TargetMode="External"/><Relationship Id="rId68" Type="http://schemas.openxmlformats.org/officeDocument/2006/relationships/hyperlink" Target="https://podminky.urs.cz/item/CS_URS_2021_02/784171121" TargetMode="External"/><Relationship Id="rId7" Type="http://schemas.openxmlformats.org/officeDocument/2006/relationships/hyperlink" Target="https://podminky.urs.cz/item/CS_URS_2021_02/622215102" TargetMode="External"/><Relationship Id="rId71" Type="http://schemas.openxmlformats.org/officeDocument/2006/relationships/hyperlink" Target="https://podminky.urs.cz/item/CS_URS_2021_02/784181121" TargetMode="External"/><Relationship Id="rId2" Type="http://schemas.openxmlformats.org/officeDocument/2006/relationships/hyperlink" Target="https://podminky.urs.cz/item/CS_URS_2021_02/619996117" TargetMode="External"/><Relationship Id="rId16" Type="http://schemas.openxmlformats.org/officeDocument/2006/relationships/hyperlink" Target="https://podminky.urs.cz/item/CS_URS_2021_02/944511111" TargetMode="External"/><Relationship Id="rId29" Type="http://schemas.openxmlformats.org/officeDocument/2006/relationships/hyperlink" Target="https://podminky.urs.cz/item/CS_URS_2021_02/952901123" TargetMode="External"/><Relationship Id="rId11" Type="http://schemas.openxmlformats.org/officeDocument/2006/relationships/hyperlink" Target="https://podminky.urs.cz/item/CS_URS_2021_02/622525104" TargetMode="External"/><Relationship Id="rId24" Type="http://schemas.openxmlformats.org/officeDocument/2006/relationships/hyperlink" Target="https://podminky.urs.cz/item/CS_URS_2021_02/946111811" TargetMode="External"/><Relationship Id="rId32" Type="http://schemas.openxmlformats.org/officeDocument/2006/relationships/hyperlink" Target="https://podminky.urs.cz/item/CS_URS_2021_02/952902021" TargetMode="External"/><Relationship Id="rId37" Type="http://schemas.openxmlformats.org/officeDocument/2006/relationships/hyperlink" Target="https://podminky.urs.cz/item/CS_URS_2021_02/952902501" TargetMode="External"/><Relationship Id="rId40" Type="http://schemas.openxmlformats.org/officeDocument/2006/relationships/hyperlink" Target="https://podminky.urs.cz/item/CS_URS_2021_02/968062374" TargetMode="External"/><Relationship Id="rId45" Type="http://schemas.openxmlformats.org/officeDocument/2006/relationships/hyperlink" Target="https://podminky.urs.cz/item/CS_URS_2021_02/968072244" TargetMode="External"/><Relationship Id="rId53" Type="http://schemas.openxmlformats.org/officeDocument/2006/relationships/hyperlink" Target="https://podminky.urs.cz/item/CS_URS_2021_02/997013814" TargetMode="External"/><Relationship Id="rId58" Type="http://schemas.openxmlformats.org/officeDocument/2006/relationships/hyperlink" Target="https://podminky.urs.cz/item/CS_URS_2021_02/766441811" TargetMode="External"/><Relationship Id="rId66" Type="http://schemas.openxmlformats.org/officeDocument/2006/relationships/hyperlink" Target="https://podminky.urs.cz/item/CS_URS_2021_02/58124844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1_02/28342205" TargetMode="External"/><Relationship Id="rId15" Type="http://schemas.openxmlformats.org/officeDocument/2006/relationships/hyperlink" Target="https://podminky.urs.cz/item/CS_URS_2021_02/941321811" TargetMode="External"/><Relationship Id="rId23" Type="http://schemas.openxmlformats.org/officeDocument/2006/relationships/hyperlink" Target="https://podminky.urs.cz/item/CS_URS_2021_02/946111211" TargetMode="External"/><Relationship Id="rId28" Type="http://schemas.openxmlformats.org/officeDocument/2006/relationships/hyperlink" Target="https://podminky.urs.cz/item/CS_URS_2021_02/952901108" TargetMode="External"/><Relationship Id="rId36" Type="http://schemas.openxmlformats.org/officeDocument/2006/relationships/hyperlink" Target="https://podminky.urs.cz/item/CS_URS_2021_02/952902491" TargetMode="External"/><Relationship Id="rId49" Type="http://schemas.openxmlformats.org/officeDocument/2006/relationships/hyperlink" Target="https://podminky.urs.cz/item/CS_URS_2021_02/997013219" TargetMode="External"/><Relationship Id="rId57" Type="http://schemas.openxmlformats.org/officeDocument/2006/relationships/hyperlink" Target="https://podminky.urs.cz/item/CS_URS_2021_02/998764292" TargetMode="External"/><Relationship Id="rId61" Type="http://schemas.openxmlformats.org/officeDocument/2006/relationships/hyperlink" Target="https://podminky.urs.cz/item/CS_URS_2021_02/998766292" TargetMode="External"/><Relationship Id="rId10" Type="http://schemas.openxmlformats.org/officeDocument/2006/relationships/hyperlink" Target="https://podminky.urs.cz/item/CS_URS_2021_02/622525103" TargetMode="External"/><Relationship Id="rId19" Type="http://schemas.openxmlformats.org/officeDocument/2006/relationships/hyperlink" Target="https://podminky.urs.cz/item/CS_URS_2021_02/944711112" TargetMode="External"/><Relationship Id="rId31" Type="http://schemas.openxmlformats.org/officeDocument/2006/relationships/hyperlink" Target="https://podminky.urs.cz/item/CS_URS_2021_02/952901131" TargetMode="External"/><Relationship Id="rId44" Type="http://schemas.openxmlformats.org/officeDocument/2006/relationships/hyperlink" Target="https://podminky.urs.cz/item/CS_URS_2021_02/968062456" TargetMode="External"/><Relationship Id="rId52" Type="http://schemas.openxmlformats.org/officeDocument/2006/relationships/hyperlink" Target="https://podminky.urs.cz/item/CS_URS_2021_02/997013631" TargetMode="External"/><Relationship Id="rId60" Type="http://schemas.openxmlformats.org/officeDocument/2006/relationships/hyperlink" Target="https://podminky.urs.cz/item/CS_URS_2021_02/998766202" TargetMode="External"/><Relationship Id="rId65" Type="http://schemas.openxmlformats.org/officeDocument/2006/relationships/hyperlink" Target="https://podminky.urs.cz/item/CS_URS_2021_02/784171111" TargetMode="External"/><Relationship Id="rId73" Type="http://schemas.openxmlformats.org/officeDocument/2006/relationships/hyperlink" Target="https://podminky.urs.cz/item/CS_URS_2021_02/998786202" TargetMode="External"/><Relationship Id="rId4" Type="http://schemas.openxmlformats.org/officeDocument/2006/relationships/hyperlink" Target="https://podminky.urs.cz/item/CS_URS_2021_02/59051516" TargetMode="External"/><Relationship Id="rId9" Type="http://schemas.openxmlformats.org/officeDocument/2006/relationships/hyperlink" Target="https://podminky.urs.cz/item/CS_URS_2021_02/622525102" TargetMode="External"/><Relationship Id="rId14" Type="http://schemas.openxmlformats.org/officeDocument/2006/relationships/hyperlink" Target="https://podminky.urs.cz/item/CS_URS_2021_02/941221211" TargetMode="External"/><Relationship Id="rId22" Type="http://schemas.openxmlformats.org/officeDocument/2006/relationships/hyperlink" Target="https://podminky.urs.cz/item/CS_URS_2021_02/946111111" TargetMode="External"/><Relationship Id="rId27" Type="http://schemas.openxmlformats.org/officeDocument/2006/relationships/hyperlink" Target="https://podminky.urs.cz/item/CS_URS_2021_02/952901107" TargetMode="External"/><Relationship Id="rId30" Type="http://schemas.openxmlformats.org/officeDocument/2006/relationships/hyperlink" Target="https://podminky.urs.cz/item/CS_URS_2021_02/952901124" TargetMode="External"/><Relationship Id="rId35" Type="http://schemas.openxmlformats.org/officeDocument/2006/relationships/hyperlink" Target="https://podminky.urs.cz/item/CS_URS_2021_02/952902221" TargetMode="External"/><Relationship Id="rId43" Type="http://schemas.openxmlformats.org/officeDocument/2006/relationships/hyperlink" Target="https://podminky.urs.cz/item/CS_URS_2021_02/968062377" TargetMode="External"/><Relationship Id="rId48" Type="http://schemas.openxmlformats.org/officeDocument/2006/relationships/hyperlink" Target="https://podminky.urs.cz/item/CS_URS_2021_02/997013213" TargetMode="External"/><Relationship Id="rId56" Type="http://schemas.openxmlformats.org/officeDocument/2006/relationships/hyperlink" Target="https://podminky.urs.cz/item/CS_URS_2021_02/998764202" TargetMode="External"/><Relationship Id="rId64" Type="http://schemas.openxmlformats.org/officeDocument/2006/relationships/hyperlink" Target="https://podminky.urs.cz/item/CS_URS_2021_02/784171101" TargetMode="External"/><Relationship Id="rId69" Type="http://schemas.openxmlformats.org/officeDocument/2006/relationships/hyperlink" Target="https://podminky.urs.cz/item/CS_URS_2021_02/58124844" TargetMode="External"/><Relationship Id="rId8" Type="http://schemas.openxmlformats.org/officeDocument/2006/relationships/hyperlink" Target="https://podminky.urs.cz/item/CS_URS_2021_02/622215103" TargetMode="External"/><Relationship Id="rId51" Type="http://schemas.openxmlformats.org/officeDocument/2006/relationships/hyperlink" Target="https://podminky.urs.cz/item/CS_URS_2021_02/997013509" TargetMode="External"/><Relationship Id="rId72" Type="http://schemas.openxmlformats.org/officeDocument/2006/relationships/hyperlink" Target="https://podminky.urs.cz/item/CS_URS_2021_02/784221101" TargetMode="External"/><Relationship Id="rId3" Type="http://schemas.openxmlformats.org/officeDocument/2006/relationships/hyperlink" Target="https://podminky.urs.cz/item/CS_URS_2021_02/622143004" TargetMode="External"/><Relationship Id="rId12" Type="http://schemas.openxmlformats.org/officeDocument/2006/relationships/hyperlink" Target="https://podminky.urs.cz/item/CS_URS_2021_02/632450121" TargetMode="External"/><Relationship Id="rId17" Type="http://schemas.openxmlformats.org/officeDocument/2006/relationships/hyperlink" Target="https://podminky.urs.cz/item/CS_URS_2021_02/944511211" TargetMode="External"/><Relationship Id="rId25" Type="http://schemas.openxmlformats.org/officeDocument/2006/relationships/hyperlink" Target="https://podminky.urs.cz/item/CS_URS_2021_02/949101111" TargetMode="External"/><Relationship Id="rId33" Type="http://schemas.openxmlformats.org/officeDocument/2006/relationships/hyperlink" Target="https://podminky.urs.cz/item/CS_URS_2021_02/952902031" TargetMode="External"/><Relationship Id="rId38" Type="http://schemas.openxmlformats.org/officeDocument/2006/relationships/hyperlink" Target="https://podminky.urs.cz/item/CS_URS_2021_02/966081121" TargetMode="External"/><Relationship Id="rId46" Type="http://schemas.openxmlformats.org/officeDocument/2006/relationships/hyperlink" Target="https://podminky.urs.cz/item/CS_URS_2021_02/968072361" TargetMode="External"/><Relationship Id="rId59" Type="http://schemas.openxmlformats.org/officeDocument/2006/relationships/hyperlink" Target="https://podminky.urs.cz/item/CS_URS_2021_02/766441821" TargetMode="External"/><Relationship Id="rId67" Type="http://schemas.openxmlformats.org/officeDocument/2006/relationships/hyperlink" Target="https://podminky.urs.cz/item/CS_URS_2021_02/58124840" TargetMode="External"/><Relationship Id="rId20" Type="http://schemas.openxmlformats.org/officeDocument/2006/relationships/hyperlink" Target="https://podminky.urs.cz/item/CS_URS_2021_02/944711212" TargetMode="External"/><Relationship Id="rId41" Type="http://schemas.openxmlformats.org/officeDocument/2006/relationships/hyperlink" Target="https://podminky.urs.cz/item/CS_URS_2021_02/968062375" TargetMode="External"/><Relationship Id="rId54" Type="http://schemas.openxmlformats.org/officeDocument/2006/relationships/hyperlink" Target="https://podminky.urs.cz/item/CS_URS_2021_02/998018002" TargetMode="External"/><Relationship Id="rId62" Type="http://schemas.openxmlformats.org/officeDocument/2006/relationships/hyperlink" Target="https://podminky.urs.cz/item/CS_URS_2021_02/998771202" TargetMode="External"/><Relationship Id="rId70" Type="http://schemas.openxmlformats.org/officeDocument/2006/relationships/hyperlink" Target="https://podminky.urs.cz/item/CS_URS_2021_02/58124840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podminky.urs.cz/item/CS_URS_2021_02/619995001" TargetMode="External"/><Relationship Id="rId6" Type="http://schemas.openxmlformats.org/officeDocument/2006/relationships/hyperlink" Target="https://podminky.urs.cz/item/CS_URS_2021_02/6222151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2/070001000" TargetMode="External"/><Relationship Id="rId2" Type="http://schemas.openxmlformats.org/officeDocument/2006/relationships/hyperlink" Target="https://podminky.urs.cz/item/CS_URS_2021_02/045002000" TargetMode="External"/><Relationship Id="rId1" Type="http://schemas.openxmlformats.org/officeDocument/2006/relationships/hyperlink" Target="https://podminky.urs.cz/item/CS_URS_2021_02/030001000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view="pageBreakPreview" zoomScaleNormal="100" zoomScaleSheetLayoutView="100" workbookViewId="0">
      <selection activeCell="BE5" sqref="BE5:BE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4"/>
      <c r="AQ5" s="24"/>
      <c r="AR5" s="22"/>
      <c r="BE5" s="336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4"/>
      <c r="AQ6" s="24"/>
      <c r="AR6" s="22"/>
      <c r="BE6" s="337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37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37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7"/>
      <c r="BS9" s="19" t="s">
        <v>6</v>
      </c>
    </row>
    <row r="10" spans="1:74" s="1" customFormat="1" ht="12" customHeight="1">
      <c r="B10" s="23"/>
      <c r="C10" s="24"/>
      <c r="D10" s="31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37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37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7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29</v>
      </c>
      <c r="AL13" s="24"/>
      <c r="AM13" s="24"/>
      <c r="AN13" s="34" t="s">
        <v>33</v>
      </c>
      <c r="AO13" s="24"/>
      <c r="AP13" s="24"/>
      <c r="AQ13" s="24"/>
      <c r="AR13" s="22"/>
      <c r="BE13" s="337"/>
      <c r="BS13" s="19" t="s">
        <v>6</v>
      </c>
    </row>
    <row r="14" spans="1:74" ht="12.75">
      <c r="B14" s="23"/>
      <c r="C14" s="24"/>
      <c r="D14" s="24"/>
      <c r="E14" s="342" t="s">
        <v>33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1" t="s">
        <v>31</v>
      </c>
      <c r="AL14" s="24"/>
      <c r="AM14" s="24"/>
      <c r="AN14" s="34" t="s">
        <v>33</v>
      </c>
      <c r="AO14" s="24"/>
      <c r="AP14" s="24"/>
      <c r="AQ14" s="24"/>
      <c r="AR14" s="22"/>
      <c r="BE14" s="337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7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37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37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7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37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37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7"/>
    </row>
    <row r="22" spans="1:71" s="1" customFormat="1" ht="12" customHeight="1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7"/>
    </row>
    <row r="23" spans="1:71" s="1" customFormat="1" ht="47.25" customHeight="1">
      <c r="B23" s="23"/>
      <c r="C23" s="24"/>
      <c r="D23" s="24"/>
      <c r="E23" s="344" t="s">
        <v>39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4"/>
      <c r="AP23" s="24"/>
      <c r="AQ23" s="24"/>
      <c r="AR23" s="22"/>
      <c r="BE23" s="337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7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37"/>
    </row>
    <row r="26" spans="1:71" s="2" customFormat="1" ht="25.9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5">
        <f>ROUND(AG54,2)</f>
        <v>0</v>
      </c>
      <c r="AL26" s="346"/>
      <c r="AM26" s="346"/>
      <c r="AN26" s="346"/>
      <c r="AO26" s="346"/>
      <c r="AP26" s="39"/>
      <c r="AQ26" s="39"/>
      <c r="AR26" s="42"/>
      <c r="BE26" s="33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7" t="s">
        <v>41</v>
      </c>
      <c r="M28" s="347"/>
      <c r="N28" s="347"/>
      <c r="O28" s="347"/>
      <c r="P28" s="347"/>
      <c r="Q28" s="39"/>
      <c r="R28" s="39"/>
      <c r="S28" s="39"/>
      <c r="T28" s="39"/>
      <c r="U28" s="39"/>
      <c r="V28" s="39"/>
      <c r="W28" s="347" t="s">
        <v>42</v>
      </c>
      <c r="X28" s="347"/>
      <c r="Y28" s="347"/>
      <c r="Z28" s="347"/>
      <c r="AA28" s="347"/>
      <c r="AB28" s="347"/>
      <c r="AC28" s="347"/>
      <c r="AD28" s="347"/>
      <c r="AE28" s="347"/>
      <c r="AF28" s="39"/>
      <c r="AG28" s="39"/>
      <c r="AH28" s="39"/>
      <c r="AI28" s="39"/>
      <c r="AJ28" s="39"/>
      <c r="AK28" s="347" t="s">
        <v>43</v>
      </c>
      <c r="AL28" s="347"/>
      <c r="AM28" s="347"/>
      <c r="AN28" s="347"/>
      <c r="AO28" s="347"/>
      <c r="AP28" s="39"/>
      <c r="AQ28" s="39"/>
      <c r="AR28" s="42"/>
      <c r="BE28" s="337"/>
    </row>
    <row r="29" spans="1:71" s="3" customFormat="1" ht="14.45" customHeight="1">
      <c r="B29" s="43"/>
      <c r="C29" s="44"/>
      <c r="D29" s="31" t="s">
        <v>44</v>
      </c>
      <c r="E29" s="44"/>
      <c r="F29" s="31" t="s">
        <v>45</v>
      </c>
      <c r="G29" s="44"/>
      <c r="H29" s="44"/>
      <c r="I29" s="44"/>
      <c r="J29" s="44"/>
      <c r="K29" s="44"/>
      <c r="L29" s="350">
        <v>0.21</v>
      </c>
      <c r="M29" s="349"/>
      <c r="N29" s="349"/>
      <c r="O29" s="349"/>
      <c r="P29" s="349"/>
      <c r="Q29" s="44"/>
      <c r="R29" s="44"/>
      <c r="S29" s="44"/>
      <c r="T29" s="44"/>
      <c r="U29" s="44"/>
      <c r="V29" s="44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4"/>
      <c r="AG29" s="44"/>
      <c r="AH29" s="44"/>
      <c r="AI29" s="44"/>
      <c r="AJ29" s="44"/>
      <c r="AK29" s="348">
        <f>ROUND(AV54, 2)</f>
        <v>0</v>
      </c>
      <c r="AL29" s="349"/>
      <c r="AM29" s="349"/>
      <c r="AN29" s="349"/>
      <c r="AO29" s="349"/>
      <c r="AP29" s="44"/>
      <c r="AQ29" s="44"/>
      <c r="AR29" s="45"/>
      <c r="BE29" s="338"/>
    </row>
    <row r="30" spans="1:71" s="3" customFormat="1" ht="14.45" customHeight="1">
      <c r="B30" s="43"/>
      <c r="C30" s="44"/>
      <c r="D30" s="44"/>
      <c r="E30" s="44"/>
      <c r="F30" s="31" t="s">
        <v>46</v>
      </c>
      <c r="G30" s="44"/>
      <c r="H30" s="44"/>
      <c r="I30" s="44"/>
      <c r="J30" s="44"/>
      <c r="K30" s="44"/>
      <c r="L30" s="350">
        <v>0.15</v>
      </c>
      <c r="M30" s="349"/>
      <c r="N30" s="349"/>
      <c r="O30" s="349"/>
      <c r="P30" s="349"/>
      <c r="Q30" s="44"/>
      <c r="R30" s="44"/>
      <c r="S30" s="44"/>
      <c r="T30" s="44"/>
      <c r="U30" s="44"/>
      <c r="V30" s="44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4"/>
      <c r="AG30" s="44"/>
      <c r="AH30" s="44"/>
      <c r="AI30" s="44"/>
      <c r="AJ30" s="44"/>
      <c r="AK30" s="348">
        <f>ROUND(AW54, 2)</f>
        <v>0</v>
      </c>
      <c r="AL30" s="349"/>
      <c r="AM30" s="349"/>
      <c r="AN30" s="349"/>
      <c r="AO30" s="349"/>
      <c r="AP30" s="44"/>
      <c r="AQ30" s="44"/>
      <c r="AR30" s="45"/>
      <c r="BE30" s="338"/>
    </row>
    <row r="31" spans="1:71" s="3" customFormat="1" ht="14.45" hidden="1" customHeight="1">
      <c r="B31" s="43"/>
      <c r="C31" s="44"/>
      <c r="D31" s="44"/>
      <c r="E31" s="44"/>
      <c r="F31" s="31" t="s">
        <v>47</v>
      </c>
      <c r="G31" s="44"/>
      <c r="H31" s="44"/>
      <c r="I31" s="44"/>
      <c r="J31" s="44"/>
      <c r="K31" s="44"/>
      <c r="L31" s="350">
        <v>0.21</v>
      </c>
      <c r="M31" s="349"/>
      <c r="N31" s="349"/>
      <c r="O31" s="349"/>
      <c r="P31" s="349"/>
      <c r="Q31" s="44"/>
      <c r="R31" s="44"/>
      <c r="S31" s="44"/>
      <c r="T31" s="44"/>
      <c r="U31" s="44"/>
      <c r="V31" s="44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4"/>
      <c r="AG31" s="44"/>
      <c r="AH31" s="44"/>
      <c r="AI31" s="44"/>
      <c r="AJ31" s="44"/>
      <c r="AK31" s="348">
        <v>0</v>
      </c>
      <c r="AL31" s="349"/>
      <c r="AM31" s="349"/>
      <c r="AN31" s="349"/>
      <c r="AO31" s="349"/>
      <c r="AP31" s="44"/>
      <c r="AQ31" s="44"/>
      <c r="AR31" s="45"/>
      <c r="BE31" s="338"/>
    </row>
    <row r="32" spans="1:71" s="3" customFormat="1" ht="14.45" hidden="1" customHeight="1">
      <c r="B32" s="43"/>
      <c r="C32" s="44"/>
      <c r="D32" s="44"/>
      <c r="E32" s="44"/>
      <c r="F32" s="31" t="s">
        <v>48</v>
      </c>
      <c r="G32" s="44"/>
      <c r="H32" s="44"/>
      <c r="I32" s="44"/>
      <c r="J32" s="44"/>
      <c r="K32" s="44"/>
      <c r="L32" s="350">
        <v>0.15</v>
      </c>
      <c r="M32" s="349"/>
      <c r="N32" s="349"/>
      <c r="O32" s="349"/>
      <c r="P32" s="349"/>
      <c r="Q32" s="44"/>
      <c r="R32" s="44"/>
      <c r="S32" s="44"/>
      <c r="T32" s="44"/>
      <c r="U32" s="44"/>
      <c r="V32" s="44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4"/>
      <c r="AG32" s="44"/>
      <c r="AH32" s="44"/>
      <c r="AI32" s="44"/>
      <c r="AJ32" s="44"/>
      <c r="AK32" s="348">
        <v>0</v>
      </c>
      <c r="AL32" s="349"/>
      <c r="AM32" s="349"/>
      <c r="AN32" s="349"/>
      <c r="AO32" s="349"/>
      <c r="AP32" s="44"/>
      <c r="AQ32" s="44"/>
      <c r="AR32" s="45"/>
      <c r="BE32" s="338"/>
    </row>
    <row r="33" spans="1:57" s="3" customFormat="1" ht="14.45" hidden="1" customHeight="1">
      <c r="B33" s="43"/>
      <c r="C33" s="44"/>
      <c r="D33" s="44"/>
      <c r="E33" s="44"/>
      <c r="F33" s="31" t="s">
        <v>49</v>
      </c>
      <c r="G33" s="44"/>
      <c r="H33" s="44"/>
      <c r="I33" s="44"/>
      <c r="J33" s="44"/>
      <c r="K33" s="44"/>
      <c r="L33" s="350">
        <v>0</v>
      </c>
      <c r="M33" s="349"/>
      <c r="N33" s="349"/>
      <c r="O33" s="349"/>
      <c r="P33" s="349"/>
      <c r="Q33" s="44"/>
      <c r="R33" s="44"/>
      <c r="S33" s="44"/>
      <c r="T33" s="44"/>
      <c r="U33" s="44"/>
      <c r="V33" s="44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4"/>
      <c r="AG33" s="44"/>
      <c r="AH33" s="44"/>
      <c r="AI33" s="44"/>
      <c r="AJ33" s="44"/>
      <c r="AK33" s="348">
        <v>0</v>
      </c>
      <c r="AL33" s="349"/>
      <c r="AM33" s="349"/>
      <c r="AN33" s="349"/>
      <c r="AO33" s="34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351" t="s">
        <v>52</v>
      </c>
      <c r="Y35" s="352"/>
      <c r="Z35" s="352"/>
      <c r="AA35" s="352"/>
      <c r="AB35" s="352"/>
      <c r="AC35" s="48"/>
      <c r="AD35" s="48"/>
      <c r="AE35" s="48"/>
      <c r="AF35" s="48"/>
      <c r="AG35" s="48"/>
      <c r="AH35" s="48"/>
      <c r="AI35" s="48"/>
      <c r="AJ35" s="48"/>
      <c r="AK35" s="353">
        <f>SUM(AK26:AK33)</f>
        <v>0</v>
      </c>
      <c r="AL35" s="352"/>
      <c r="AM35" s="352"/>
      <c r="AN35" s="352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1-163-18a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5" t="str">
        <f>K6</f>
        <v>Výměna výplní otvorů v obvodovém plášti MŠ Horákova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Horákova 2064/1, Praha 13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57" t="str">
        <f>IF(AN8= "","",AN8)</f>
        <v>8. 11. 2021</v>
      </c>
      <c r="AN47" s="35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1" t="s">
        <v>28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Městská část Praha 13,Sluneční nám.2580/13,Praha 5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358" t="str">
        <f>IF(E17="","",E17)</f>
        <v xml:space="preserve"> </v>
      </c>
      <c r="AN49" s="359"/>
      <c r="AO49" s="359"/>
      <c r="AP49" s="359"/>
      <c r="AQ49" s="39"/>
      <c r="AR49" s="42"/>
      <c r="AS49" s="360" t="s">
        <v>54</v>
      </c>
      <c r="AT49" s="36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358" t="str">
        <f>IF(E20="","",E20)</f>
        <v xml:space="preserve"> </v>
      </c>
      <c r="AN50" s="359"/>
      <c r="AO50" s="359"/>
      <c r="AP50" s="359"/>
      <c r="AQ50" s="39"/>
      <c r="AR50" s="42"/>
      <c r="AS50" s="362"/>
      <c r="AT50" s="36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4"/>
      <c r="AT51" s="36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6" t="s">
        <v>55</v>
      </c>
      <c r="D52" s="367"/>
      <c r="E52" s="367"/>
      <c r="F52" s="367"/>
      <c r="G52" s="367"/>
      <c r="H52" s="69"/>
      <c r="I52" s="368" t="s">
        <v>56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57</v>
      </c>
      <c r="AH52" s="367"/>
      <c r="AI52" s="367"/>
      <c r="AJ52" s="367"/>
      <c r="AK52" s="367"/>
      <c r="AL52" s="367"/>
      <c r="AM52" s="367"/>
      <c r="AN52" s="368" t="s">
        <v>58</v>
      </c>
      <c r="AO52" s="367"/>
      <c r="AP52" s="367"/>
      <c r="AQ52" s="70" t="s">
        <v>59</v>
      </c>
      <c r="AR52" s="42"/>
      <c r="AS52" s="71" t="s">
        <v>60</v>
      </c>
      <c r="AT52" s="72" t="s">
        <v>61</v>
      </c>
      <c r="AU52" s="72" t="s">
        <v>62</v>
      </c>
      <c r="AV52" s="72" t="s">
        <v>63</v>
      </c>
      <c r="AW52" s="72" t="s">
        <v>64</v>
      </c>
      <c r="AX52" s="72" t="s">
        <v>65</v>
      </c>
      <c r="AY52" s="72" t="s">
        <v>66</v>
      </c>
      <c r="AZ52" s="72" t="s">
        <v>67</v>
      </c>
      <c r="BA52" s="72" t="s">
        <v>68</v>
      </c>
      <c r="BB52" s="72" t="s">
        <v>69</v>
      </c>
      <c r="BC52" s="72" t="s">
        <v>70</v>
      </c>
      <c r="BD52" s="73" t="s">
        <v>71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72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3">
        <f>ROUND(SUM(AG55:AG56),2)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1" t="s">
        <v>21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73</v>
      </c>
      <c r="BT54" s="87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24.75" customHeight="1">
      <c r="A55" s="88" t="s">
        <v>77</v>
      </c>
      <c r="B55" s="89"/>
      <c r="C55" s="90"/>
      <c r="D55" s="372" t="s">
        <v>14</v>
      </c>
      <c r="E55" s="372"/>
      <c r="F55" s="372"/>
      <c r="G55" s="372"/>
      <c r="H55" s="372"/>
      <c r="I55" s="91"/>
      <c r="J55" s="372" t="s">
        <v>17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'1-163-18a - Výměna výplní...'!J28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78</v>
      </c>
      <c r="AR55" s="93"/>
      <c r="AS55" s="94">
        <v>0</v>
      </c>
      <c r="AT55" s="95">
        <f>ROUND(SUM(AV55:AW55),2)</f>
        <v>0</v>
      </c>
      <c r="AU55" s="96">
        <f>'1-163-18a - Výměna výplní...'!P87</f>
        <v>0</v>
      </c>
      <c r="AV55" s="95">
        <f>'1-163-18a - Výměna výplní...'!J31</f>
        <v>0</v>
      </c>
      <c r="AW55" s="95">
        <f>'1-163-18a - Výměna výplní...'!J32</f>
        <v>0</v>
      </c>
      <c r="AX55" s="95">
        <f>'1-163-18a - Výměna výplní...'!J33</f>
        <v>0</v>
      </c>
      <c r="AY55" s="95">
        <f>'1-163-18a - Výměna výplní...'!J34</f>
        <v>0</v>
      </c>
      <c r="AZ55" s="95">
        <f>'1-163-18a - Výměna výplní...'!F31</f>
        <v>0</v>
      </c>
      <c r="BA55" s="95">
        <f>'1-163-18a - Výměna výplní...'!F32</f>
        <v>0</v>
      </c>
      <c r="BB55" s="95">
        <f>'1-163-18a - Výměna výplní...'!F33</f>
        <v>0</v>
      </c>
      <c r="BC55" s="95">
        <f>'1-163-18a - Výměna výplní...'!F34</f>
        <v>0</v>
      </c>
      <c r="BD55" s="97">
        <f>'1-163-18a - Výměna výplní...'!F35</f>
        <v>0</v>
      </c>
      <c r="BT55" s="98" t="s">
        <v>79</v>
      </c>
      <c r="BU55" s="98" t="s">
        <v>80</v>
      </c>
      <c r="BV55" s="98" t="s">
        <v>75</v>
      </c>
      <c r="BW55" s="98" t="s">
        <v>5</v>
      </c>
      <c r="BX55" s="98" t="s">
        <v>76</v>
      </c>
      <c r="CL55" s="98" t="s">
        <v>19</v>
      </c>
    </row>
    <row r="56" spans="1:91" s="7" customFormat="1" ht="16.5" customHeight="1">
      <c r="A56" s="88" t="s">
        <v>77</v>
      </c>
      <c r="B56" s="89"/>
      <c r="C56" s="90"/>
      <c r="D56" s="372" t="s">
        <v>81</v>
      </c>
      <c r="E56" s="372"/>
      <c r="F56" s="372"/>
      <c r="G56" s="372"/>
      <c r="H56" s="372"/>
      <c r="I56" s="91"/>
      <c r="J56" s="372" t="s">
        <v>82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0">
        <f>'VRN - Vedlejší rozpočtové...'!J30</f>
        <v>0</v>
      </c>
      <c r="AH56" s="371"/>
      <c r="AI56" s="371"/>
      <c r="AJ56" s="371"/>
      <c r="AK56" s="371"/>
      <c r="AL56" s="371"/>
      <c r="AM56" s="371"/>
      <c r="AN56" s="370">
        <f>SUM(AG56,AT56)</f>
        <v>0</v>
      </c>
      <c r="AO56" s="371"/>
      <c r="AP56" s="371"/>
      <c r="AQ56" s="92" t="s">
        <v>78</v>
      </c>
      <c r="AR56" s="93"/>
      <c r="AS56" s="99">
        <v>0</v>
      </c>
      <c r="AT56" s="100">
        <f>ROUND(SUM(AV56:AW56),2)</f>
        <v>0</v>
      </c>
      <c r="AU56" s="101">
        <f>'VRN - Vedlejší rozpočtové...'!P83</f>
        <v>0</v>
      </c>
      <c r="AV56" s="100">
        <f>'VRN - Vedlejší rozpočtové...'!J33</f>
        <v>0</v>
      </c>
      <c r="AW56" s="100">
        <f>'VRN - Vedlejší rozpočtové...'!J34</f>
        <v>0</v>
      </c>
      <c r="AX56" s="100">
        <f>'VRN - Vedlejší rozpočtové...'!J35</f>
        <v>0</v>
      </c>
      <c r="AY56" s="100">
        <f>'VRN - Vedlejší rozpočtové...'!J36</f>
        <v>0</v>
      </c>
      <c r="AZ56" s="100">
        <f>'VRN - Vedlejší rozpočtové...'!F33</f>
        <v>0</v>
      </c>
      <c r="BA56" s="100">
        <f>'VRN - Vedlejší rozpočtové...'!F34</f>
        <v>0</v>
      </c>
      <c r="BB56" s="100">
        <f>'VRN - Vedlejší rozpočtové...'!F35</f>
        <v>0</v>
      </c>
      <c r="BC56" s="100">
        <f>'VRN - Vedlejší rozpočtové...'!F36</f>
        <v>0</v>
      </c>
      <c r="BD56" s="102">
        <f>'VRN - Vedlejší rozpočtové...'!F37</f>
        <v>0</v>
      </c>
      <c r="BT56" s="98" t="s">
        <v>79</v>
      </c>
      <c r="BV56" s="98" t="s">
        <v>75</v>
      </c>
      <c r="BW56" s="98" t="s">
        <v>83</v>
      </c>
      <c r="BX56" s="98" t="s">
        <v>5</v>
      </c>
      <c r="CL56" s="98" t="s">
        <v>19</v>
      </c>
      <c r="CM56" s="98" t="s">
        <v>84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fwcUmpRWXVnPsB4Hsj7Rs5z369uwos/05yZDmDZkA1NC5w19/lVZ+VZFxlNOeD+THNo/jq8CTKNOBV7UtBSbcg==" saltValue="LKULPE9cBrLXpNToalzthvxDkJeuC+RflHGP5hH3a0Lzw7Y26Byuc9Q8rkX4Oi2U3D8e84DwYSX6lSXaqbd5w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-163-18a - Výměna výplní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83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2" customFormat="1" ht="12" customHeight="1">
      <c r="A6" s="37"/>
      <c r="B6" s="42"/>
      <c r="C6" s="37"/>
      <c r="D6" s="107" t="s">
        <v>16</v>
      </c>
      <c r="E6" s="37"/>
      <c r="F6" s="37"/>
      <c r="G6" s="37"/>
      <c r="H6" s="37"/>
      <c r="I6" s="37"/>
      <c r="J6" s="37"/>
      <c r="K6" s="37"/>
      <c r="L6" s="10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16.5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 ht="11.25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7" t="s">
        <v>18</v>
      </c>
      <c r="E9" s="37"/>
      <c r="F9" s="109" t="s">
        <v>19</v>
      </c>
      <c r="G9" s="37"/>
      <c r="H9" s="37"/>
      <c r="I9" s="107" t="s">
        <v>20</v>
      </c>
      <c r="J9" s="109" t="s">
        <v>21</v>
      </c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7" t="s">
        <v>22</v>
      </c>
      <c r="E10" s="37"/>
      <c r="F10" s="109" t="s">
        <v>23</v>
      </c>
      <c r="G10" s="37"/>
      <c r="H10" s="37"/>
      <c r="I10" s="107" t="s">
        <v>24</v>
      </c>
      <c r="J10" s="110" t="str">
        <f>'Rekapitulace stavby'!AN8</f>
        <v>8. 11. 2021</v>
      </c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21.75" customHeight="1">
      <c r="A11" s="37"/>
      <c r="B11" s="42"/>
      <c r="C11" s="37"/>
      <c r="D11" s="111" t="s">
        <v>26</v>
      </c>
      <c r="E11" s="37"/>
      <c r="F11" s="112" t="s">
        <v>27</v>
      </c>
      <c r="G11" s="37"/>
      <c r="H11" s="37"/>
      <c r="I11" s="37"/>
      <c r="J11" s="37"/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28</v>
      </c>
      <c r="E12" s="37"/>
      <c r="F12" s="37"/>
      <c r="G12" s="37"/>
      <c r="H12" s="37"/>
      <c r="I12" s="107" t="s">
        <v>29</v>
      </c>
      <c r="J12" s="109" t="s">
        <v>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9" t="s">
        <v>30</v>
      </c>
      <c r="F13" s="37"/>
      <c r="G13" s="37"/>
      <c r="H13" s="37"/>
      <c r="I13" s="107" t="s">
        <v>31</v>
      </c>
      <c r="J13" s="109" t="s">
        <v>21</v>
      </c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7" t="s">
        <v>32</v>
      </c>
      <c r="E15" s="37"/>
      <c r="F15" s="37"/>
      <c r="G15" s="37"/>
      <c r="H15" s="37"/>
      <c r="I15" s="107" t="s">
        <v>29</v>
      </c>
      <c r="J15" s="32" t="str">
        <f>'Rekapitulace stavby'!AN13</f>
        <v>Vyplň údaj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7" t="s">
        <v>31</v>
      </c>
      <c r="J16" s="32" t="str">
        <f>'Rekapitulace stavby'!AN14</f>
        <v>Vyplň údaj</v>
      </c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7" t="s">
        <v>34</v>
      </c>
      <c r="E18" s="37"/>
      <c r="F18" s="37"/>
      <c r="G18" s="37"/>
      <c r="H18" s="37"/>
      <c r="I18" s="107" t="s">
        <v>29</v>
      </c>
      <c r="J18" s="109" t="str">
        <f>IF('Rekapitulace stavby'!AN16="","",'Rekapitulace stavby'!AN16)</f>
        <v/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9" t="str">
        <f>IF('Rekapitulace stavby'!E17="","",'Rekapitulace stavby'!E17)</f>
        <v xml:space="preserve"> </v>
      </c>
      <c r="F19" s="37"/>
      <c r="G19" s="37"/>
      <c r="H19" s="37"/>
      <c r="I19" s="107" t="s">
        <v>31</v>
      </c>
      <c r="J19" s="109" t="str">
        <f>IF('Rekapitulace stavby'!AN17="","",'Rekapitulace stavby'!AN17)</f>
        <v/>
      </c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7" t="s">
        <v>37</v>
      </c>
      <c r="E21" s="37"/>
      <c r="F21" s="37"/>
      <c r="G21" s="37"/>
      <c r="H21" s="37"/>
      <c r="I21" s="107" t="s">
        <v>29</v>
      </c>
      <c r="J21" s="109" t="str">
        <f>IF('Rekapitulace stavby'!AN19="","",'Rekapitulace stavby'!AN19)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9" t="str">
        <f>IF('Rekapitulace stavby'!E20="","",'Rekapitulace stavby'!E20)</f>
        <v xml:space="preserve"> </v>
      </c>
      <c r="F22" s="37"/>
      <c r="G22" s="37"/>
      <c r="H22" s="37"/>
      <c r="I22" s="107" t="s">
        <v>31</v>
      </c>
      <c r="J22" s="109" t="str">
        <f>IF('Rekapitulace stavby'!AN20="","",'Rekapitulace stavby'!AN20)</f>
        <v/>
      </c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7" t="s">
        <v>38</v>
      </c>
      <c r="E24" s="37"/>
      <c r="F24" s="37"/>
      <c r="G24" s="37"/>
      <c r="H24" s="37"/>
      <c r="I24" s="37"/>
      <c r="J24" s="37"/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71.25" customHeight="1">
      <c r="A25" s="113"/>
      <c r="B25" s="114"/>
      <c r="C25" s="113"/>
      <c r="D25" s="113"/>
      <c r="E25" s="380" t="s">
        <v>39</v>
      </c>
      <c r="F25" s="380"/>
      <c r="G25" s="380"/>
      <c r="H25" s="380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6"/>
      <c r="E27" s="116"/>
      <c r="F27" s="116"/>
      <c r="G27" s="116"/>
      <c r="H27" s="116"/>
      <c r="I27" s="116"/>
      <c r="J27" s="116"/>
      <c r="K27" s="116"/>
      <c r="L27" s="10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7" t="s">
        <v>40</v>
      </c>
      <c r="E28" s="37"/>
      <c r="F28" s="37"/>
      <c r="G28" s="37"/>
      <c r="H28" s="37"/>
      <c r="I28" s="37"/>
      <c r="J28" s="118">
        <f>ROUND(J87, 2)</f>
        <v>0</v>
      </c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9" t="s">
        <v>42</v>
      </c>
      <c r="G30" s="37"/>
      <c r="H30" s="37"/>
      <c r="I30" s="119" t="s">
        <v>41</v>
      </c>
      <c r="J30" s="119" t="s">
        <v>43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20" t="s">
        <v>44</v>
      </c>
      <c r="E31" s="107" t="s">
        <v>45</v>
      </c>
      <c r="F31" s="121">
        <f>ROUND((SUM(BE87:BE982)),  2)</f>
        <v>0</v>
      </c>
      <c r="G31" s="37"/>
      <c r="H31" s="37"/>
      <c r="I31" s="122">
        <v>0.21</v>
      </c>
      <c r="J31" s="121">
        <f>ROUND(((SUM(BE87:BE982))*I31),  2)</f>
        <v>0</v>
      </c>
      <c r="K31" s="37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7" t="s">
        <v>46</v>
      </c>
      <c r="F32" s="121">
        <f>ROUND((SUM(BF87:BF982)),  2)</f>
        <v>0</v>
      </c>
      <c r="G32" s="37"/>
      <c r="H32" s="37"/>
      <c r="I32" s="122">
        <v>0.15</v>
      </c>
      <c r="J32" s="121">
        <f>ROUND(((SUM(BF87:BF982))*I32),  2)</f>
        <v>0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7" t="s">
        <v>47</v>
      </c>
      <c r="F33" s="121">
        <f>ROUND((SUM(BG87:BG982)),  2)</f>
        <v>0</v>
      </c>
      <c r="G33" s="37"/>
      <c r="H33" s="37"/>
      <c r="I33" s="122">
        <v>0.21</v>
      </c>
      <c r="J33" s="121">
        <f>0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7" t="s">
        <v>48</v>
      </c>
      <c r="F34" s="121">
        <f>ROUND((SUM(BH87:BH982)),  2)</f>
        <v>0</v>
      </c>
      <c r="G34" s="37"/>
      <c r="H34" s="37"/>
      <c r="I34" s="122">
        <v>0.15</v>
      </c>
      <c r="J34" s="121">
        <f>0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49</v>
      </c>
      <c r="F35" s="121">
        <f>ROUND((SUM(BI87:BI982)),  2)</f>
        <v>0</v>
      </c>
      <c r="G35" s="37"/>
      <c r="H35" s="37"/>
      <c r="I35" s="122">
        <v>0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23"/>
      <c r="D37" s="124" t="s">
        <v>50</v>
      </c>
      <c r="E37" s="125"/>
      <c r="F37" s="125"/>
      <c r="G37" s="126" t="s">
        <v>51</v>
      </c>
      <c r="H37" s="127" t="s">
        <v>52</v>
      </c>
      <c r="I37" s="125"/>
      <c r="J37" s="128">
        <f>SUM(J28:J35)</f>
        <v>0</v>
      </c>
      <c r="K37" s="129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0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5" t="s">
        <v>86</v>
      </c>
      <c r="D43" s="39"/>
      <c r="E43" s="39"/>
      <c r="F43" s="39"/>
      <c r="G43" s="39"/>
      <c r="H43" s="39"/>
      <c r="I43" s="39"/>
      <c r="J43" s="39"/>
      <c r="K43" s="39"/>
      <c r="L43" s="10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16.5" customHeight="1">
      <c r="A46" s="37"/>
      <c r="B46" s="38"/>
      <c r="C46" s="39"/>
      <c r="D46" s="39"/>
      <c r="E46" s="355" t="str">
        <f>E7</f>
        <v>Výměna výplní otvorů v obvodovém plášti MŠ Horákova</v>
      </c>
      <c r="F46" s="381"/>
      <c r="G46" s="381"/>
      <c r="H46" s="381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1" t="s">
        <v>22</v>
      </c>
      <c r="D48" s="39"/>
      <c r="E48" s="39"/>
      <c r="F48" s="29" t="str">
        <f>F10</f>
        <v>Horákova 2064/1, Praha 13</v>
      </c>
      <c r="G48" s="39"/>
      <c r="H48" s="39"/>
      <c r="I48" s="31" t="s">
        <v>24</v>
      </c>
      <c r="J48" s="62" t="str">
        <f>IF(J10="","",J10)</f>
        <v>8. 11. 2021</v>
      </c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2" customHeight="1">
      <c r="A50" s="37"/>
      <c r="B50" s="38"/>
      <c r="C50" s="31" t="s">
        <v>28</v>
      </c>
      <c r="D50" s="39"/>
      <c r="E50" s="39"/>
      <c r="F50" s="29" t="str">
        <f>E13</f>
        <v>Městská část Praha 13,Sluneční nám.2580/13,Praha 5</v>
      </c>
      <c r="G50" s="39"/>
      <c r="H50" s="39"/>
      <c r="I50" s="31" t="s">
        <v>34</v>
      </c>
      <c r="J50" s="35" t="str">
        <f>E19</f>
        <v xml:space="preserve"> </v>
      </c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1" t="s">
        <v>32</v>
      </c>
      <c r="D51" s="39"/>
      <c r="E51" s="39"/>
      <c r="F51" s="29" t="str">
        <f>IF(E16="","",E16)</f>
        <v>Vyplň údaj</v>
      </c>
      <c r="G51" s="39"/>
      <c r="H51" s="39"/>
      <c r="I51" s="31" t="s">
        <v>37</v>
      </c>
      <c r="J51" s="35" t="str">
        <f>E22</f>
        <v xml:space="preserve"> </v>
      </c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34" t="s">
        <v>87</v>
      </c>
      <c r="D53" s="135"/>
      <c r="E53" s="135"/>
      <c r="F53" s="135"/>
      <c r="G53" s="135"/>
      <c r="H53" s="135"/>
      <c r="I53" s="135"/>
      <c r="J53" s="136" t="s">
        <v>88</v>
      </c>
      <c r="K53" s="135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7" t="s">
        <v>72</v>
      </c>
      <c r="D55" s="39"/>
      <c r="E55" s="39"/>
      <c r="F55" s="39"/>
      <c r="G55" s="39"/>
      <c r="H55" s="39"/>
      <c r="I55" s="39"/>
      <c r="J55" s="80">
        <f>J87</f>
        <v>0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9" t="s">
        <v>89</v>
      </c>
    </row>
    <row r="56" spans="1:47" s="9" customFormat="1" ht="24.95" customHeight="1">
      <c r="B56" s="138"/>
      <c r="C56" s="139"/>
      <c r="D56" s="140" t="s">
        <v>90</v>
      </c>
      <c r="E56" s="141"/>
      <c r="F56" s="141"/>
      <c r="G56" s="141"/>
      <c r="H56" s="141"/>
      <c r="I56" s="141"/>
      <c r="J56" s="142">
        <f>J88</f>
        <v>0</v>
      </c>
      <c r="K56" s="139"/>
      <c r="L56" s="143"/>
    </row>
    <row r="57" spans="1:47" s="10" customFormat="1" ht="19.899999999999999" customHeight="1">
      <c r="B57" s="144"/>
      <c r="C57" s="145"/>
      <c r="D57" s="146" t="s">
        <v>91</v>
      </c>
      <c r="E57" s="147"/>
      <c r="F57" s="147"/>
      <c r="G57" s="147"/>
      <c r="H57" s="147"/>
      <c r="I57" s="147"/>
      <c r="J57" s="148">
        <f>J89</f>
        <v>0</v>
      </c>
      <c r="K57" s="145"/>
      <c r="L57" s="149"/>
    </row>
    <row r="58" spans="1:47" s="10" customFormat="1" ht="19.899999999999999" customHeight="1">
      <c r="B58" s="144"/>
      <c r="C58" s="145"/>
      <c r="D58" s="146" t="s">
        <v>92</v>
      </c>
      <c r="E58" s="147"/>
      <c r="F58" s="147"/>
      <c r="G58" s="147"/>
      <c r="H58" s="147"/>
      <c r="I58" s="147"/>
      <c r="J58" s="148">
        <f>J346</f>
        <v>0</v>
      </c>
      <c r="K58" s="145"/>
      <c r="L58" s="149"/>
    </row>
    <row r="59" spans="1:47" s="10" customFormat="1" ht="19.899999999999999" customHeight="1">
      <c r="B59" s="144"/>
      <c r="C59" s="145"/>
      <c r="D59" s="146" t="s">
        <v>93</v>
      </c>
      <c r="E59" s="147"/>
      <c r="F59" s="147"/>
      <c r="G59" s="147"/>
      <c r="H59" s="147"/>
      <c r="I59" s="147"/>
      <c r="J59" s="148">
        <f>J604</f>
        <v>0</v>
      </c>
      <c r="K59" s="145"/>
      <c r="L59" s="149"/>
    </row>
    <row r="60" spans="1:47" s="10" customFormat="1" ht="19.899999999999999" customHeight="1">
      <c r="B60" s="144"/>
      <c r="C60" s="145"/>
      <c r="D60" s="146" t="s">
        <v>94</v>
      </c>
      <c r="E60" s="147"/>
      <c r="F60" s="147"/>
      <c r="G60" s="147"/>
      <c r="H60" s="147"/>
      <c r="I60" s="147"/>
      <c r="J60" s="148">
        <f>J629</f>
        <v>0</v>
      </c>
      <c r="K60" s="145"/>
      <c r="L60" s="149"/>
    </row>
    <row r="61" spans="1:47" s="9" customFormat="1" ht="24.95" customHeight="1">
      <c r="B61" s="138"/>
      <c r="C61" s="139"/>
      <c r="D61" s="140" t="s">
        <v>95</v>
      </c>
      <c r="E61" s="141"/>
      <c r="F61" s="141"/>
      <c r="G61" s="141"/>
      <c r="H61" s="141"/>
      <c r="I61" s="141"/>
      <c r="J61" s="142">
        <f>J633</f>
        <v>0</v>
      </c>
      <c r="K61" s="139"/>
      <c r="L61" s="143"/>
    </row>
    <row r="62" spans="1:47" s="10" customFormat="1" ht="19.899999999999999" customHeight="1">
      <c r="B62" s="144"/>
      <c r="C62" s="145"/>
      <c r="D62" s="146" t="s">
        <v>96</v>
      </c>
      <c r="E62" s="147"/>
      <c r="F62" s="147"/>
      <c r="G62" s="147"/>
      <c r="H62" s="147"/>
      <c r="I62" s="147"/>
      <c r="J62" s="148">
        <f>J634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97</v>
      </c>
      <c r="E63" s="147"/>
      <c r="F63" s="147"/>
      <c r="G63" s="147"/>
      <c r="H63" s="147"/>
      <c r="I63" s="147"/>
      <c r="J63" s="148">
        <f>J654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98</v>
      </c>
      <c r="E64" s="147"/>
      <c r="F64" s="147"/>
      <c r="G64" s="147"/>
      <c r="H64" s="147"/>
      <c r="I64" s="147"/>
      <c r="J64" s="148">
        <f>J787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99</v>
      </c>
      <c r="E65" s="147"/>
      <c r="F65" s="147"/>
      <c r="G65" s="147"/>
      <c r="H65" s="147"/>
      <c r="I65" s="147"/>
      <c r="J65" s="148">
        <f>J797</f>
        <v>0</v>
      </c>
      <c r="K65" s="145"/>
      <c r="L65" s="149"/>
    </row>
    <row r="66" spans="1:31" s="10" customFormat="1" ht="19.899999999999999" customHeight="1">
      <c r="B66" s="144"/>
      <c r="C66" s="145"/>
      <c r="D66" s="146" t="s">
        <v>100</v>
      </c>
      <c r="E66" s="147"/>
      <c r="F66" s="147"/>
      <c r="G66" s="147"/>
      <c r="H66" s="147"/>
      <c r="I66" s="147"/>
      <c r="J66" s="148">
        <f>J800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101</v>
      </c>
      <c r="E67" s="147"/>
      <c r="F67" s="147"/>
      <c r="G67" s="147"/>
      <c r="H67" s="147"/>
      <c r="I67" s="147"/>
      <c r="J67" s="148">
        <f>J807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102</v>
      </c>
      <c r="E68" s="147"/>
      <c r="F68" s="147"/>
      <c r="G68" s="147"/>
      <c r="H68" s="147"/>
      <c r="I68" s="147"/>
      <c r="J68" s="148">
        <f>J953</f>
        <v>0</v>
      </c>
      <c r="K68" s="145"/>
      <c r="L68" s="149"/>
    </row>
    <row r="69" spans="1:31" s="9" customFormat="1" ht="24.95" customHeight="1">
      <c r="B69" s="138"/>
      <c r="C69" s="139"/>
      <c r="D69" s="140" t="s">
        <v>103</v>
      </c>
      <c r="E69" s="141"/>
      <c r="F69" s="141"/>
      <c r="G69" s="141"/>
      <c r="H69" s="141"/>
      <c r="I69" s="141"/>
      <c r="J69" s="142">
        <f>J978</f>
        <v>0</v>
      </c>
      <c r="K69" s="139"/>
      <c r="L69" s="143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5" t="s">
        <v>104</v>
      </c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1" t="s">
        <v>16</v>
      </c>
      <c r="D78" s="39"/>
      <c r="E78" s="39"/>
      <c r="F78" s="39"/>
      <c r="G78" s="39"/>
      <c r="H78" s="39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55" t="str">
        <f>E7</f>
        <v>Výměna výplní otvorů v obvodovém plášti MŠ Horákova</v>
      </c>
      <c r="F79" s="381"/>
      <c r="G79" s="381"/>
      <c r="H79" s="381"/>
      <c r="I79" s="39"/>
      <c r="J79" s="39"/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1" t="s">
        <v>22</v>
      </c>
      <c r="D81" s="39"/>
      <c r="E81" s="39"/>
      <c r="F81" s="29" t="str">
        <f>F10</f>
        <v>Horákova 2064/1, Praha 13</v>
      </c>
      <c r="G81" s="39"/>
      <c r="H81" s="39"/>
      <c r="I81" s="31" t="s">
        <v>24</v>
      </c>
      <c r="J81" s="62" t="str">
        <f>IF(J10="","",J10)</f>
        <v>8. 11. 2021</v>
      </c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1" t="s">
        <v>28</v>
      </c>
      <c r="D83" s="39"/>
      <c r="E83" s="39"/>
      <c r="F83" s="29" t="str">
        <f>E13</f>
        <v>Městská část Praha 13,Sluneční nám.2580/13,Praha 5</v>
      </c>
      <c r="G83" s="39"/>
      <c r="H83" s="39"/>
      <c r="I83" s="31" t="s">
        <v>34</v>
      </c>
      <c r="J83" s="35" t="str">
        <f>E19</f>
        <v xml:space="preserve"> </v>
      </c>
      <c r="K83" s="39"/>
      <c r="L83" s="10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1" t="s">
        <v>32</v>
      </c>
      <c r="D84" s="39"/>
      <c r="E84" s="39"/>
      <c r="F84" s="29" t="str">
        <f>IF(E16="","",E16)</f>
        <v>Vyplň údaj</v>
      </c>
      <c r="G84" s="39"/>
      <c r="H84" s="39"/>
      <c r="I84" s="31" t="s">
        <v>37</v>
      </c>
      <c r="J84" s="35" t="str">
        <f>E22</f>
        <v xml:space="preserve"> </v>
      </c>
      <c r="K84" s="39"/>
      <c r="L84" s="10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50"/>
      <c r="B86" s="151"/>
      <c r="C86" s="152" t="s">
        <v>105</v>
      </c>
      <c r="D86" s="153" t="s">
        <v>59</v>
      </c>
      <c r="E86" s="153" t="s">
        <v>55</v>
      </c>
      <c r="F86" s="153" t="s">
        <v>56</v>
      </c>
      <c r="G86" s="153" t="s">
        <v>106</v>
      </c>
      <c r="H86" s="153" t="s">
        <v>107</v>
      </c>
      <c r="I86" s="153" t="s">
        <v>108</v>
      </c>
      <c r="J86" s="153" t="s">
        <v>88</v>
      </c>
      <c r="K86" s="154" t="s">
        <v>109</v>
      </c>
      <c r="L86" s="155"/>
      <c r="M86" s="71" t="s">
        <v>21</v>
      </c>
      <c r="N86" s="72" t="s">
        <v>44</v>
      </c>
      <c r="O86" s="72" t="s">
        <v>110</v>
      </c>
      <c r="P86" s="72" t="s">
        <v>111</v>
      </c>
      <c r="Q86" s="72" t="s">
        <v>112</v>
      </c>
      <c r="R86" s="72" t="s">
        <v>113</v>
      </c>
      <c r="S86" s="72" t="s">
        <v>114</v>
      </c>
      <c r="T86" s="73" t="s">
        <v>115</v>
      </c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</row>
    <row r="87" spans="1:65" s="2" customFormat="1" ht="22.9" customHeight="1">
      <c r="A87" s="37"/>
      <c r="B87" s="38"/>
      <c r="C87" s="78" t="s">
        <v>116</v>
      </c>
      <c r="D87" s="39"/>
      <c r="E87" s="39"/>
      <c r="F87" s="39"/>
      <c r="G87" s="39"/>
      <c r="H87" s="39"/>
      <c r="I87" s="39"/>
      <c r="J87" s="156">
        <f>BK87</f>
        <v>0</v>
      </c>
      <c r="K87" s="39"/>
      <c r="L87" s="42"/>
      <c r="M87" s="74"/>
      <c r="N87" s="157"/>
      <c r="O87" s="75"/>
      <c r="P87" s="158">
        <f>P88+P633+P978</f>
        <v>0</v>
      </c>
      <c r="Q87" s="75"/>
      <c r="R87" s="158">
        <f>R88+R633+R978</f>
        <v>8.9026972499999992</v>
      </c>
      <c r="S87" s="75"/>
      <c r="T87" s="159">
        <f>T88+T633+T978</f>
        <v>17.882208000000002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9" t="s">
        <v>73</v>
      </c>
      <c r="AU87" s="19" t="s">
        <v>89</v>
      </c>
      <c r="BK87" s="160">
        <f>BK88+BK633+BK978</f>
        <v>0</v>
      </c>
    </row>
    <row r="88" spans="1:65" s="12" customFormat="1" ht="25.9" customHeight="1">
      <c r="B88" s="161"/>
      <c r="C88" s="162"/>
      <c r="D88" s="163" t="s">
        <v>73</v>
      </c>
      <c r="E88" s="164" t="s">
        <v>117</v>
      </c>
      <c r="F88" s="164" t="s">
        <v>118</v>
      </c>
      <c r="G88" s="162"/>
      <c r="H88" s="162"/>
      <c r="I88" s="165"/>
      <c r="J88" s="166">
        <f>BK88</f>
        <v>0</v>
      </c>
      <c r="K88" s="162"/>
      <c r="L88" s="167"/>
      <c r="M88" s="168"/>
      <c r="N88" s="169"/>
      <c r="O88" s="169"/>
      <c r="P88" s="170">
        <f>P89+P346+P604+P629</f>
        <v>0</v>
      </c>
      <c r="Q88" s="169"/>
      <c r="R88" s="170">
        <f>R89+R346+R604+R629</f>
        <v>6.1291456599999989</v>
      </c>
      <c r="S88" s="169"/>
      <c r="T88" s="171">
        <f>T89+T346+T604+T629</f>
        <v>15.860962000000001</v>
      </c>
      <c r="AR88" s="172" t="s">
        <v>79</v>
      </c>
      <c r="AT88" s="173" t="s">
        <v>73</v>
      </c>
      <c r="AU88" s="173" t="s">
        <v>74</v>
      </c>
      <c r="AY88" s="172" t="s">
        <v>119</v>
      </c>
      <c r="BK88" s="174">
        <f>BK89+BK346+BK604+BK629</f>
        <v>0</v>
      </c>
    </row>
    <row r="89" spans="1:65" s="12" customFormat="1" ht="22.9" customHeight="1">
      <c r="B89" s="161"/>
      <c r="C89" s="162"/>
      <c r="D89" s="163" t="s">
        <v>73</v>
      </c>
      <c r="E89" s="175" t="s">
        <v>120</v>
      </c>
      <c r="F89" s="175" t="s">
        <v>121</v>
      </c>
      <c r="G89" s="162"/>
      <c r="H89" s="162"/>
      <c r="I89" s="165"/>
      <c r="J89" s="176">
        <f>BK89</f>
        <v>0</v>
      </c>
      <c r="K89" s="162"/>
      <c r="L89" s="167"/>
      <c r="M89" s="168"/>
      <c r="N89" s="169"/>
      <c r="O89" s="169"/>
      <c r="P89" s="170">
        <f>SUM(P90:P345)</f>
        <v>0</v>
      </c>
      <c r="Q89" s="169"/>
      <c r="R89" s="170">
        <f>SUM(R90:R345)</f>
        <v>6.095176659999999</v>
      </c>
      <c r="S89" s="169"/>
      <c r="T89" s="171">
        <f>SUM(T90:T345)</f>
        <v>1.7600000000000002</v>
      </c>
      <c r="AR89" s="172" t="s">
        <v>79</v>
      </c>
      <c r="AT89" s="173" t="s">
        <v>73</v>
      </c>
      <c r="AU89" s="173" t="s">
        <v>79</v>
      </c>
      <c r="AY89" s="172" t="s">
        <v>119</v>
      </c>
      <c r="BK89" s="174">
        <f>SUM(BK90:BK345)</f>
        <v>0</v>
      </c>
    </row>
    <row r="90" spans="1:65" s="2" customFormat="1" ht="24.2" customHeight="1">
      <c r="A90" s="37"/>
      <c r="B90" s="38"/>
      <c r="C90" s="177" t="s">
        <v>79</v>
      </c>
      <c r="D90" s="177" t="s">
        <v>122</v>
      </c>
      <c r="E90" s="178" t="s">
        <v>123</v>
      </c>
      <c r="F90" s="179" t="s">
        <v>124</v>
      </c>
      <c r="G90" s="180" t="s">
        <v>125</v>
      </c>
      <c r="H90" s="181">
        <v>178.4</v>
      </c>
      <c r="I90" s="182"/>
      <c r="J90" s="183">
        <f>ROUND(I90*H90,2)</f>
        <v>0</v>
      </c>
      <c r="K90" s="179" t="s">
        <v>21</v>
      </c>
      <c r="L90" s="42"/>
      <c r="M90" s="184" t="s">
        <v>21</v>
      </c>
      <c r="N90" s="185" t="s">
        <v>45</v>
      </c>
      <c r="O90" s="67"/>
      <c r="P90" s="186">
        <f>O90*H90</f>
        <v>0</v>
      </c>
      <c r="Q90" s="186">
        <v>1.0319999999999999E-2</v>
      </c>
      <c r="R90" s="186">
        <f>Q90*H90</f>
        <v>1.8410879999999998</v>
      </c>
      <c r="S90" s="186">
        <v>0</v>
      </c>
      <c r="T90" s="187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8" t="s">
        <v>126</v>
      </c>
      <c r="AT90" s="188" t="s">
        <v>122</v>
      </c>
      <c r="AU90" s="188" t="s">
        <v>84</v>
      </c>
      <c r="AY90" s="19" t="s">
        <v>119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79</v>
      </c>
      <c r="BK90" s="189">
        <f>ROUND(I90*H90,2)</f>
        <v>0</v>
      </c>
      <c r="BL90" s="19" t="s">
        <v>126</v>
      </c>
      <c r="BM90" s="188" t="s">
        <v>127</v>
      </c>
    </row>
    <row r="91" spans="1:65" s="2" customFormat="1" ht="19.5">
      <c r="A91" s="37"/>
      <c r="B91" s="38"/>
      <c r="C91" s="39"/>
      <c r="D91" s="190" t="s">
        <v>128</v>
      </c>
      <c r="E91" s="39"/>
      <c r="F91" s="191" t="s">
        <v>124</v>
      </c>
      <c r="G91" s="39"/>
      <c r="H91" s="39"/>
      <c r="I91" s="192"/>
      <c r="J91" s="39"/>
      <c r="K91" s="39"/>
      <c r="L91" s="42"/>
      <c r="M91" s="193"/>
      <c r="N91" s="194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128</v>
      </c>
      <c r="AU91" s="19" t="s">
        <v>84</v>
      </c>
    </row>
    <row r="92" spans="1:65" s="13" customFormat="1" ht="11.25">
      <c r="B92" s="195"/>
      <c r="C92" s="196"/>
      <c r="D92" s="190" t="s">
        <v>129</v>
      </c>
      <c r="E92" s="197" t="s">
        <v>21</v>
      </c>
      <c r="F92" s="198" t="s">
        <v>130</v>
      </c>
      <c r="G92" s="196"/>
      <c r="H92" s="199">
        <v>198.2</v>
      </c>
      <c r="I92" s="200"/>
      <c r="J92" s="196"/>
      <c r="K92" s="196"/>
      <c r="L92" s="201"/>
      <c r="M92" s="202"/>
      <c r="N92" s="203"/>
      <c r="O92" s="203"/>
      <c r="P92" s="203"/>
      <c r="Q92" s="203"/>
      <c r="R92" s="203"/>
      <c r="S92" s="203"/>
      <c r="T92" s="204"/>
      <c r="AT92" s="205" t="s">
        <v>129</v>
      </c>
      <c r="AU92" s="205" t="s">
        <v>84</v>
      </c>
      <c r="AV92" s="13" t="s">
        <v>84</v>
      </c>
      <c r="AW92" s="13" t="s">
        <v>36</v>
      </c>
      <c r="AX92" s="13" t="s">
        <v>74</v>
      </c>
      <c r="AY92" s="205" t="s">
        <v>119</v>
      </c>
    </row>
    <row r="93" spans="1:65" s="13" customFormat="1" ht="11.25">
      <c r="B93" s="195"/>
      <c r="C93" s="196"/>
      <c r="D93" s="190" t="s">
        <v>129</v>
      </c>
      <c r="E93" s="197" t="s">
        <v>21</v>
      </c>
      <c r="F93" s="198" t="s">
        <v>131</v>
      </c>
      <c r="G93" s="196"/>
      <c r="H93" s="199">
        <v>-19.8</v>
      </c>
      <c r="I93" s="200"/>
      <c r="J93" s="196"/>
      <c r="K93" s="196"/>
      <c r="L93" s="201"/>
      <c r="M93" s="202"/>
      <c r="N93" s="203"/>
      <c r="O93" s="203"/>
      <c r="P93" s="203"/>
      <c r="Q93" s="203"/>
      <c r="R93" s="203"/>
      <c r="S93" s="203"/>
      <c r="T93" s="204"/>
      <c r="AT93" s="205" t="s">
        <v>129</v>
      </c>
      <c r="AU93" s="205" t="s">
        <v>84</v>
      </c>
      <c r="AV93" s="13" t="s">
        <v>84</v>
      </c>
      <c r="AW93" s="13" t="s">
        <v>36</v>
      </c>
      <c r="AX93" s="13" t="s">
        <v>74</v>
      </c>
      <c r="AY93" s="205" t="s">
        <v>119</v>
      </c>
    </row>
    <row r="94" spans="1:65" s="14" customFormat="1" ht="11.25">
      <c r="B94" s="206"/>
      <c r="C94" s="207"/>
      <c r="D94" s="190" t="s">
        <v>129</v>
      </c>
      <c r="E94" s="208" t="s">
        <v>21</v>
      </c>
      <c r="F94" s="209" t="s">
        <v>132</v>
      </c>
      <c r="G94" s="207"/>
      <c r="H94" s="210">
        <v>178.4</v>
      </c>
      <c r="I94" s="211"/>
      <c r="J94" s="207"/>
      <c r="K94" s="207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129</v>
      </c>
      <c r="AU94" s="216" t="s">
        <v>84</v>
      </c>
      <c r="AV94" s="14" t="s">
        <v>126</v>
      </c>
      <c r="AW94" s="14" t="s">
        <v>36</v>
      </c>
      <c r="AX94" s="14" t="s">
        <v>79</v>
      </c>
      <c r="AY94" s="216" t="s">
        <v>119</v>
      </c>
    </row>
    <row r="95" spans="1:65" s="2" customFormat="1" ht="24.2" customHeight="1">
      <c r="A95" s="37"/>
      <c r="B95" s="38"/>
      <c r="C95" s="177" t="s">
        <v>84</v>
      </c>
      <c r="D95" s="177" t="s">
        <v>122</v>
      </c>
      <c r="E95" s="178" t="s">
        <v>133</v>
      </c>
      <c r="F95" s="179" t="s">
        <v>134</v>
      </c>
      <c r="G95" s="180" t="s">
        <v>125</v>
      </c>
      <c r="H95" s="181">
        <v>494.4</v>
      </c>
      <c r="I95" s="182"/>
      <c r="J95" s="183">
        <f>ROUND(I95*H95,2)</f>
        <v>0</v>
      </c>
      <c r="K95" s="179" t="s">
        <v>135</v>
      </c>
      <c r="L95" s="42"/>
      <c r="M95" s="184" t="s">
        <v>21</v>
      </c>
      <c r="N95" s="185" t="s">
        <v>45</v>
      </c>
      <c r="O95" s="67"/>
      <c r="P95" s="186">
        <f>O95*H95</f>
        <v>0</v>
      </c>
      <c r="Q95" s="186">
        <v>1.5E-3</v>
      </c>
      <c r="R95" s="186">
        <f>Q95*H95</f>
        <v>0.74159999999999993</v>
      </c>
      <c r="S95" s="186">
        <v>0</v>
      </c>
      <c r="T95" s="187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8" t="s">
        <v>126</v>
      </c>
      <c r="AT95" s="188" t="s">
        <v>122</v>
      </c>
      <c r="AU95" s="188" t="s">
        <v>84</v>
      </c>
      <c r="AY95" s="19" t="s">
        <v>119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79</v>
      </c>
      <c r="BK95" s="189">
        <f>ROUND(I95*H95,2)</f>
        <v>0</v>
      </c>
      <c r="BL95" s="19" t="s">
        <v>126</v>
      </c>
      <c r="BM95" s="188" t="s">
        <v>136</v>
      </c>
    </row>
    <row r="96" spans="1:65" s="2" customFormat="1" ht="19.5">
      <c r="A96" s="37"/>
      <c r="B96" s="38"/>
      <c r="C96" s="39"/>
      <c r="D96" s="190" t="s">
        <v>128</v>
      </c>
      <c r="E96" s="39"/>
      <c r="F96" s="191" t="s">
        <v>137</v>
      </c>
      <c r="G96" s="39"/>
      <c r="H96" s="39"/>
      <c r="I96" s="192"/>
      <c r="J96" s="39"/>
      <c r="K96" s="39"/>
      <c r="L96" s="42"/>
      <c r="M96" s="193"/>
      <c r="N96" s="194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128</v>
      </c>
      <c r="AU96" s="19" t="s">
        <v>84</v>
      </c>
    </row>
    <row r="97" spans="1:51" s="2" customFormat="1" ht="11.25">
      <c r="A97" s="37"/>
      <c r="B97" s="38"/>
      <c r="C97" s="39"/>
      <c r="D97" s="217" t="s">
        <v>138</v>
      </c>
      <c r="E97" s="39"/>
      <c r="F97" s="218" t="s">
        <v>139</v>
      </c>
      <c r="G97" s="39"/>
      <c r="H97" s="39"/>
      <c r="I97" s="192"/>
      <c r="J97" s="39"/>
      <c r="K97" s="39"/>
      <c r="L97" s="42"/>
      <c r="M97" s="193"/>
      <c r="N97" s="194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9" t="s">
        <v>138</v>
      </c>
      <c r="AU97" s="19" t="s">
        <v>84</v>
      </c>
    </row>
    <row r="98" spans="1:51" s="13" customFormat="1" ht="11.25">
      <c r="B98" s="195"/>
      <c r="C98" s="196"/>
      <c r="D98" s="190" t="s">
        <v>129</v>
      </c>
      <c r="E98" s="197" t="s">
        <v>21</v>
      </c>
      <c r="F98" s="198" t="s">
        <v>140</v>
      </c>
      <c r="G98" s="196"/>
      <c r="H98" s="199">
        <v>9</v>
      </c>
      <c r="I98" s="200"/>
      <c r="J98" s="196"/>
      <c r="K98" s="196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129</v>
      </c>
      <c r="AU98" s="205" t="s">
        <v>84</v>
      </c>
      <c r="AV98" s="13" t="s">
        <v>84</v>
      </c>
      <c r="AW98" s="13" t="s">
        <v>36</v>
      </c>
      <c r="AX98" s="13" t="s">
        <v>74</v>
      </c>
      <c r="AY98" s="205" t="s">
        <v>119</v>
      </c>
    </row>
    <row r="99" spans="1:51" s="13" customFormat="1" ht="11.25">
      <c r="B99" s="195"/>
      <c r="C99" s="196"/>
      <c r="D99" s="190" t="s">
        <v>129</v>
      </c>
      <c r="E99" s="197" t="s">
        <v>21</v>
      </c>
      <c r="F99" s="198" t="s">
        <v>141</v>
      </c>
      <c r="G99" s="196"/>
      <c r="H99" s="199">
        <v>6</v>
      </c>
      <c r="I99" s="200"/>
      <c r="J99" s="196"/>
      <c r="K99" s="196"/>
      <c r="L99" s="201"/>
      <c r="M99" s="202"/>
      <c r="N99" s="203"/>
      <c r="O99" s="203"/>
      <c r="P99" s="203"/>
      <c r="Q99" s="203"/>
      <c r="R99" s="203"/>
      <c r="S99" s="203"/>
      <c r="T99" s="204"/>
      <c r="AT99" s="205" t="s">
        <v>129</v>
      </c>
      <c r="AU99" s="205" t="s">
        <v>84</v>
      </c>
      <c r="AV99" s="13" t="s">
        <v>84</v>
      </c>
      <c r="AW99" s="13" t="s">
        <v>36</v>
      </c>
      <c r="AX99" s="13" t="s">
        <v>74</v>
      </c>
      <c r="AY99" s="205" t="s">
        <v>119</v>
      </c>
    </row>
    <row r="100" spans="1:51" s="13" customFormat="1" ht="11.25">
      <c r="B100" s="195"/>
      <c r="C100" s="196"/>
      <c r="D100" s="190" t="s">
        <v>129</v>
      </c>
      <c r="E100" s="197" t="s">
        <v>21</v>
      </c>
      <c r="F100" s="198" t="s">
        <v>142</v>
      </c>
      <c r="G100" s="196"/>
      <c r="H100" s="199">
        <v>12.6</v>
      </c>
      <c r="I100" s="200"/>
      <c r="J100" s="196"/>
      <c r="K100" s="196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129</v>
      </c>
      <c r="AU100" s="205" t="s">
        <v>84</v>
      </c>
      <c r="AV100" s="13" t="s">
        <v>84</v>
      </c>
      <c r="AW100" s="13" t="s">
        <v>36</v>
      </c>
      <c r="AX100" s="13" t="s">
        <v>74</v>
      </c>
      <c r="AY100" s="205" t="s">
        <v>119</v>
      </c>
    </row>
    <row r="101" spans="1:51" s="13" customFormat="1" ht="11.25">
      <c r="B101" s="195"/>
      <c r="C101" s="196"/>
      <c r="D101" s="190" t="s">
        <v>129</v>
      </c>
      <c r="E101" s="197" t="s">
        <v>21</v>
      </c>
      <c r="F101" s="198" t="s">
        <v>143</v>
      </c>
      <c r="G101" s="196"/>
      <c r="H101" s="199">
        <v>12.6</v>
      </c>
      <c r="I101" s="200"/>
      <c r="J101" s="196"/>
      <c r="K101" s="196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129</v>
      </c>
      <c r="AU101" s="205" t="s">
        <v>84</v>
      </c>
      <c r="AV101" s="13" t="s">
        <v>84</v>
      </c>
      <c r="AW101" s="13" t="s">
        <v>36</v>
      </c>
      <c r="AX101" s="13" t="s">
        <v>74</v>
      </c>
      <c r="AY101" s="205" t="s">
        <v>119</v>
      </c>
    </row>
    <row r="102" spans="1:51" s="13" customFormat="1" ht="11.25">
      <c r="B102" s="195"/>
      <c r="C102" s="196"/>
      <c r="D102" s="190" t="s">
        <v>129</v>
      </c>
      <c r="E102" s="197" t="s">
        <v>21</v>
      </c>
      <c r="F102" s="198" t="s">
        <v>144</v>
      </c>
      <c r="G102" s="196"/>
      <c r="H102" s="199">
        <v>37.1</v>
      </c>
      <c r="I102" s="200"/>
      <c r="J102" s="196"/>
      <c r="K102" s="196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129</v>
      </c>
      <c r="AU102" s="205" t="s">
        <v>84</v>
      </c>
      <c r="AV102" s="13" t="s">
        <v>84</v>
      </c>
      <c r="AW102" s="13" t="s">
        <v>36</v>
      </c>
      <c r="AX102" s="13" t="s">
        <v>74</v>
      </c>
      <c r="AY102" s="205" t="s">
        <v>119</v>
      </c>
    </row>
    <row r="103" spans="1:51" s="13" customFormat="1" ht="11.25">
      <c r="B103" s="195"/>
      <c r="C103" s="196"/>
      <c r="D103" s="190" t="s">
        <v>129</v>
      </c>
      <c r="E103" s="197" t="s">
        <v>21</v>
      </c>
      <c r="F103" s="198" t="s">
        <v>145</v>
      </c>
      <c r="G103" s="196"/>
      <c r="H103" s="199">
        <v>21.2</v>
      </c>
      <c r="I103" s="200"/>
      <c r="J103" s="196"/>
      <c r="K103" s="196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129</v>
      </c>
      <c r="AU103" s="205" t="s">
        <v>84</v>
      </c>
      <c r="AV103" s="13" t="s">
        <v>84</v>
      </c>
      <c r="AW103" s="13" t="s">
        <v>36</v>
      </c>
      <c r="AX103" s="13" t="s">
        <v>74</v>
      </c>
      <c r="AY103" s="205" t="s">
        <v>119</v>
      </c>
    </row>
    <row r="104" spans="1:51" s="13" customFormat="1" ht="11.25">
      <c r="B104" s="195"/>
      <c r="C104" s="196"/>
      <c r="D104" s="190" t="s">
        <v>129</v>
      </c>
      <c r="E104" s="197" t="s">
        <v>21</v>
      </c>
      <c r="F104" s="198" t="s">
        <v>146</v>
      </c>
      <c r="G104" s="196"/>
      <c r="H104" s="199">
        <v>19</v>
      </c>
      <c r="I104" s="200"/>
      <c r="J104" s="196"/>
      <c r="K104" s="196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129</v>
      </c>
      <c r="AU104" s="205" t="s">
        <v>84</v>
      </c>
      <c r="AV104" s="13" t="s">
        <v>84</v>
      </c>
      <c r="AW104" s="13" t="s">
        <v>36</v>
      </c>
      <c r="AX104" s="13" t="s">
        <v>74</v>
      </c>
      <c r="AY104" s="205" t="s">
        <v>119</v>
      </c>
    </row>
    <row r="105" spans="1:51" s="13" customFormat="1" ht="11.25">
      <c r="B105" s="195"/>
      <c r="C105" s="196"/>
      <c r="D105" s="190" t="s">
        <v>129</v>
      </c>
      <c r="E105" s="197" t="s">
        <v>21</v>
      </c>
      <c r="F105" s="198" t="s">
        <v>147</v>
      </c>
      <c r="G105" s="196"/>
      <c r="H105" s="199">
        <v>19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129</v>
      </c>
      <c r="AU105" s="205" t="s">
        <v>84</v>
      </c>
      <c r="AV105" s="13" t="s">
        <v>84</v>
      </c>
      <c r="AW105" s="13" t="s">
        <v>36</v>
      </c>
      <c r="AX105" s="13" t="s">
        <v>74</v>
      </c>
      <c r="AY105" s="205" t="s">
        <v>119</v>
      </c>
    </row>
    <row r="106" spans="1:51" s="13" customFormat="1" ht="11.25">
      <c r="B106" s="195"/>
      <c r="C106" s="196"/>
      <c r="D106" s="190" t="s">
        <v>129</v>
      </c>
      <c r="E106" s="197" t="s">
        <v>21</v>
      </c>
      <c r="F106" s="198" t="s">
        <v>148</v>
      </c>
      <c r="G106" s="196"/>
      <c r="H106" s="199">
        <v>9.8000000000000007</v>
      </c>
      <c r="I106" s="200"/>
      <c r="J106" s="196"/>
      <c r="K106" s="196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129</v>
      </c>
      <c r="AU106" s="205" t="s">
        <v>84</v>
      </c>
      <c r="AV106" s="13" t="s">
        <v>84</v>
      </c>
      <c r="AW106" s="13" t="s">
        <v>36</v>
      </c>
      <c r="AX106" s="13" t="s">
        <v>74</v>
      </c>
      <c r="AY106" s="205" t="s">
        <v>119</v>
      </c>
    </row>
    <row r="107" spans="1:51" s="13" customFormat="1" ht="11.25">
      <c r="B107" s="195"/>
      <c r="C107" s="196"/>
      <c r="D107" s="190" t="s">
        <v>129</v>
      </c>
      <c r="E107" s="197" t="s">
        <v>21</v>
      </c>
      <c r="F107" s="198" t="s">
        <v>149</v>
      </c>
      <c r="G107" s="196"/>
      <c r="H107" s="199">
        <v>9.8000000000000007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129</v>
      </c>
      <c r="AU107" s="205" t="s">
        <v>84</v>
      </c>
      <c r="AV107" s="13" t="s">
        <v>84</v>
      </c>
      <c r="AW107" s="13" t="s">
        <v>36</v>
      </c>
      <c r="AX107" s="13" t="s">
        <v>74</v>
      </c>
      <c r="AY107" s="205" t="s">
        <v>119</v>
      </c>
    </row>
    <row r="108" spans="1:51" s="13" customFormat="1" ht="11.25">
      <c r="B108" s="195"/>
      <c r="C108" s="196"/>
      <c r="D108" s="190" t="s">
        <v>129</v>
      </c>
      <c r="E108" s="197" t="s">
        <v>21</v>
      </c>
      <c r="F108" s="198" t="s">
        <v>150</v>
      </c>
      <c r="G108" s="196"/>
      <c r="H108" s="199">
        <v>58.1</v>
      </c>
      <c r="I108" s="200"/>
      <c r="J108" s="196"/>
      <c r="K108" s="196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129</v>
      </c>
      <c r="AU108" s="205" t="s">
        <v>84</v>
      </c>
      <c r="AV108" s="13" t="s">
        <v>84</v>
      </c>
      <c r="AW108" s="13" t="s">
        <v>36</v>
      </c>
      <c r="AX108" s="13" t="s">
        <v>74</v>
      </c>
      <c r="AY108" s="205" t="s">
        <v>119</v>
      </c>
    </row>
    <row r="109" spans="1:51" s="13" customFormat="1" ht="11.25">
      <c r="B109" s="195"/>
      <c r="C109" s="196"/>
      <c r="D109" s="190" t="s">
        <v>129</v>
      </c>
      <c r="E109" s="197" t="s">
        <v>21</v>
      </c>
      <c r="F109" s="198" t="s">
        <v>151</v>
      </c>
      <c r="G109" s="196"/>
      <c r="H109" s="199">
        <v>41.5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129</v>
      </c>
      <c r="AU109" s="205" t="s">
        <v>84</v>
      </c>
      <c r="AV109" s="13" t="s">
        <v>84</v>
      </c>
      <c r="AW109" s="13" t="s">
        <v>36</v>
      </c>
      <c r="AX109" s="13" t="s">
        <v>74</v>
      </c>
      <c r="AY109" s="205" t="s">
        <v>119</v>
      </c>
    </row>
    <row r="110" spans="1:51" s="13" customFormat="1" ht="11.25">
      <c r="B110" s="195"/>
      <c r="C110" s="196"/>
      <c r="D110" s="190" t="s">
        <v>129</v>
      </c>
      <c r="E110" s="197" t="s">
        <v>21</v>
      </c>
      <c r="F110" s="198" t="s">
        <v>152</v>
      </c>
      <c r="G110" s="196"/>
      <c r="H110" s="199">
        <v>11.5</v>
      </c>
      <c r="I110" s="200"/>
      <c r="J110" s="196"/>
      <c r="K110" s="196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129</v>
      </c>
      <c r="AU110" s="205" t="s">
        <v>84</v>
      </c>
      <c r="AV110" s="13" t="s">
        <v>84</v>
      </c>
      <c r="AW110" s="13" t="s">
        <v>36</v>
      </c>
      <c r="AX110" s="13" t="s">
        <v>74</v>
      </c>
      <c r="AY110" s="205" t="s">
        <v>119</v>
      </c>
    </row>
    <row r="111" spans="1:51" s="13" customFormat="1" ht="11.25">
      <c r="B111" s="195"/>
      <c r="C111" s="196"/>
      <c r="D111" s="190" t="s">
        <v>129</v>
      </c>
      <c r="E111" s="197" t="s">
        <v>21</v>
      </c>
      <c r="F111" s="198" t="s">
        <v>153</v>
      </c>
      <c r="G111" s="196"/>
      <c r="H111" s="199">
        <v>11.5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129</v>
      </c>
      <c r="AU111" s="205" t="s">
        <v>84</v>
      </c>
      <c r="AV111" s="13" t="s">
        <v>84</v>
      </c>
      <c r="AW111" s="13" t="s">
        <v>36</v>
      </c>
      <c r="AX111" s="13" t="s">
        <v>74</v>
      </c>
      <c r="AY111" s="205" t="s">
        <v>119</v>
      </c>
    </row>
    <row r="112" spans="1:51" s="13" customFormat="1" ht="11.25">
      <c r="B112" s="195"/>
      <c r="C112" s="196"/>
      <c r="D112" s="190" t="s">
        <v>129</v>
      </c>
      <c r="E112" s="197" t="s">
        <v>21</v>
      </c>
      <c r="F112" s="198" t="s">
        <v>154</v>
      </c>
      <c r="G112" s="196"/>
      <c r="H112" s="199">
        <v>11.5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129</v>
      </c>
      <c r="AU112" s="205" t="s">
        <v>84</v>
      </c>
      <c r="AV112" s="13" t="s">
        <v>84</v>
      </c>
      <c r="AW112" s="13" t="s">
        <v>36</v>
      </c>
      <c r="AX112" s="13" t="s">
        <v>74</v>
      </c>
      <c r="AY112" s="205" t="s">
        <v>119</v>
      </c>
    </row>
    <row r="113" spans="2:51" s="13" customFormat="1" ht="11.25">
      <c r="B113" s="195"/>
      <c r="C113" s="196"/>
      <c r="D113" s="190" t="s">
        <v>129</v>
      </c>
      <c r="E113" s="197" t="s">
        <v>21</v>
      </c>
      <c r="F113" s="198" t="s">
        <v>155</v>
      </c>
      <c r="G113" s="196"/>
      <c r="H113" s="199">
        <v>11.5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129</v>
      </c>
      <c r="AU113" s="205" t="s">
        <v>84</v>
      </c>
      <c r="AV113" s="13" t="s">
        <v>84</v>
      </c>
      <c r="AW113" s="13" t="s">
        <v>36</v>
      </c>
      <c r="AX113" s="13" t="s">
        <v>74</v>
      </c>
      <c r="AY113" s="205" t="s">
        <v>119</v>
      </c>
    </row>
    <row r="114" spans="2:51" s="13" customFormat="1" ht="11.25">
      <c r="B114" s="195"/>
      <c r="C114" s="196"/>
      <c r="D114" s="190" t="s">
        <v>129</v>
      </c>
      <c r="E114" s="197" t="s">
        <v>21</v>
      </c>
      <c r="F114" s="198" t="s">
        <v>156</v>
      </c>
      <c r="G114" s="196"/>
      <c r="H114" s="199">
        <v>5.8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129</v>
      </c>
      <c r="AU114" s="205" t="s">
        <v>84</v>
      </c>
      <c r="AV114" s="13" t="s">
        <v>84</v>
      </c>
      <c r="AW114" s="13" t="s">
        <v>36</v>
      </c>
      <c r="AX114" s="13" t="s">
        <v>74</v>
      </c>
      <c r="AY114" s="205" t="s">
        <v>119</v>
      </c>
    </row>
    <row r="115" spans="2:51" s="13" customFormat="1" ht="11.25">
      <c r="B115" s="195"/>
      <c r="C115" s="196"/>
      <c r="D115" s="190" t="s">
        <v>129</v>
      </c>
      <c r="E115" s="197" t="s">
        <v>21</v>
      </c>
      <c r="F115" s="198" t="s">
        <v>157</v>
      </c>
      <c r="G115" s="196"/>
      <c r="H115" s="199">
        <v>13.4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129</v>
      </c>
      <c r="AU115" s="205" t="s">
        <v>84</v>
      </c>
      <c r="AV115" s="13" t="s">
        <v>84</v>
      </c>
      <c r="AW115" s="13" t="s">
        <v>36</v>
      </c>
      <c r="AX115" s="13" t="s">
        <v>74</v>
      </c>
      <c r="AY115" s="205" t="s">
        <v>119</v>
      </c>
    </row>
    <row r="116" spans="2:51" s="13" customFormat="1" ht="11.25">
      <c r="B116" s="195"/>
      <c r="C116" s="196"/>
      <c r="D116" s="190" t="s">
        <v>129</v>
      </c>
      <c r="E116" s="197" t="s">
        <v>21</v>
      </c>
      <c r="F116" s="198" t="s">
        <v>158</v>
      </c>
      <c r="G116" s="196"/>
      <c r="H116" s="199">
        <v>13.4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129</v>
      </c>
      <c r="AU116" s="205" t="s">
        <v>84</v>
      </c>
      <c r="AV116" s="13" t="s">
        <v>84</v>
      </c>
      <c r="AW116" s="13" t="s">
        <v>36</v>
      </c>
      <c r="AX116" s="13" t="s">
        <v>74</v>
      </c>
      <c r="AY116" s="205" t="s">
        <v>119</v>
      </c>
    </row>
    <row r="117" spans="2:51" s="13" customFormat="1" ht="11.25">
      <c r="B117" s="195"/>
      <c r="C117" s="196"/>
      <c r="D117" s="190" t="s">
        <v>129</v>
      </c>
      <c r="E117" s="197" t="s">
        <v>21</v>
      </c>
      <c r="F117" s="198" t="s">
        <v>159</v>
      </c>
      <c r="G117" s="196"/>
      <c r="H117" s="199">
        <v>16.600000000000001</v>
      </c>
      <c r="I117" s="200"/>
      <c r="J117" s="196"/>
      <c r="K117" s="196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129</v>
      </c>
      <c r="AU117" s="205" t="s">
        <v>84</v>
      </c>
      <c r="AV117" s="13" t="s">
        <v>84</v>
      </c>
      <c r="AW117" s="13" t="s">
        <v>36</v>
      </c>
      <c r="AX117" s="13" t="s">
        <v>74</v>
      </c>
      <c r="AY117" s="205" t="s">
        <v>119</v>
      </c>
    </row>
    <row r="118" spans="2:51" s="13" customFormat="1" ht="11.25">
      <c r="B118" s="195"/>
      <c r="C118" s="196"/>
      <c r="D118" s="190" t="s">
        <v>129</v>
      </c>
      <c r="E118" s="197" t="s">
        <v>21</v>
      </c>
      <c r="F118" s="198" t="s">
        <v>160</v>
      </c>
      <c r="G118" s="196"/>
      <c r="H118" s="199">
        <v>16.600000000000001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129</v>
      </c>
      <c r="AU118" s="205" t="s">
        <v>84</v>
      </c>
      <c r="AV118" s="13" t="s">
        <v>84</v>
      </c>
      <c r="AW118" s="13" t="s">
        <v>36</v>
      </c>
      <c r="AX118" s="13" t="s">
        <v>74</v>
      </c>
      <c r="AY118" s="205" t="s">
        <v>119</v>
      </c>
    </row>
    <row r="119" spans="2:51" s="13" customFormat="1" ht="11.25">
      <c r="B119" s="195"/>
      <c r="C119" s="196"/>
      <c r="D119" s="190" t="s">
        <v>129</v>
      </c>
      <c r="E119" s="197" t="s">
        <v>21</v>
      </c>
      <c r="F119" s="198" t="s">
        <v>161</v>
      </c>
      <c r="G119" s="196"/>
      <c r="H119" s="199">
        <v>11.5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129</v>
      </c>
      <c r="AU119" s="205" t="s">
        <v>84</v>
      </c>
      <c r="AV119" s="13" t="s">
        <v>84</v>
      </c>
      <c r="AW119" s="13" t="s">
        <v>36</v>
      </c>
      <c r="AX119" s="13" t="s">
        <v>74</v>
      </c>
      <c r="AY119" s="205" t="s">
        <v>119</v>
      </c>
    </row>
    <row r="120" spans="2:51" s="13" customFormat="1" ht="11.25">
      <c r="B120" s="195"/>
      <c r="C120" s="196"/>
      <c r="D120" s="190" t="s">
        <v>129</v>
      </c>
      <c r="E120" s="197" t="s">
        <v>21</v>
      </c>
      <c r="F120" s="198" t="s">
        <v>162</v>
      </c>
      <c r="G120" s="196"/>
      <c r="H120" s="199">
        <v>11.5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129</v>
      </c>
      <c r="AU120" s="205" t="s">
        <v>84</v>
      </c>
      <c r="AV120" s="13" t="s">
        <v>84</v>
      </c>
      <c r="AW120" s="13" t="s">
        <v>36</v>
      </c>
      <c r="AX120" s="13" t="s">
        <v>74</v>
      </c>
      <c r="AY120" s="205" t="s">
        <v>119</v>
      </c>
    </row>
    <row r="121" spans="2:51" s="13" customFormat="1" ht="11.25">
      <c r="B121" s="195"/>
      <c r="C121" s="196"/>
      <c r="D121" s="190" t="s">
        <v>129</v>
      </c>
      <c r="E121" s="197" t="s">
        <v>21</v>
      </c>
      <c r="F121" s="198" t="s">
        <v>163</v>
      </c>
      <c r="G121" s="196"/>
      <c r="H121" s="199">
        <v>8.3000000000000007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129</v>
      </c>
      <c r="AU121" s="205" t="s">
        <v>84</v>
      </c>
      <c r="AV121" s="13" t="s">
        <v>84</v>
      </c>
      <c r="AW121" s="13" t="s">
        <v>36</v>
      </c>
      <c r="AX121" s="13" t="s">
        <v>74</v>
      </c>
      <c r="AY121" s="205" t="s">
        <v>119</v>
      </c>
    </row>
    <row r="122" spans="2:51" s="13" customFormat="1" ht="11.25">
      <c r="B122" s="195"/>
      <c r="C122" s="196"/>
      <c r="D122" s="190" t="s">
        <v>129</v>
      </c>
      <c r="E122" s="197" t="s">
        <v>21</v>
      </c>
      <c r="F122" s="198" t="s">
        <v>164</v>
      </c>
      <c r="G122" s="196"/>
      <c r="H122" s="199">
        <v>8.3000000000000007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129</v>
      </c>
      <c r="AU122" s="205" t="s">
        <v>84</v>
      </c>
      <c r="AV122" s="13" t="s">
        <v>84</v>
      </c>
      <c r="AW122" s="13" t="s">
        <v>36</v>
      </c>
      <c r="AX122" s="13" t="s">
        <v>74</v>
      </c>
      <c r="AY122" s="205" t="s">
        <v>119</v>
      </c>
    </row>
    <row r="123" spans="2:51" s="13" customFormat="1" ht="11.25">
      <c r="B123" s="195"/>
      <c r="C123" s="196"/>
      <c r="D123" s="190" t="s">
        <v>129</v>
      </c>
      <c r="E123" s="197" t="s">
        <v>21</v>
      </c>
      <c r="F123" s="198" t="s">
        <v>165</v>
      </c>
      <c r="G123" s="196"/>
      <c r="H123" s="199">
        <v>7.2</v>
      </c>
      <c r="I123" s="200"/>
      <c r="J123" s="196"/>
      <c r="K123" s="196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129</v>
      </c>
      <c r="AU123" s="205" t="s">
        <v>84</v>
      </c>
      <c r="AV123" s="13" t="s">
        <v>84</v>
      </c>
      <c r="AW123" s="13" t="s">
        <v>36</v>
      </c>
      <c r="AX123" s="13" t="s">
        <v>74</v>
      </c>
      <c r="AY123" s="205" t="s">
        <v>119</v>
      </c>
    </row>
    <row r="124" spans="2:51" s="13" customFormat="1" ht="11.25">
      <c r="B124" s="195"/>
      <c r="C124" s="196"/>
      <c r="D124" s="190" t="s">
        <v>129</v>
      </c>
      <c r="E124" s="197" t="s">
        <v>21</v>
      </c>
      <c r="F124" s="198" t="s">
        <v>166</v>
      </c>
      <c r="G124" s="196"/>
      <c r="H124" s="199">
        <v>7.1</v>
      </c>
      <c r="I124" s="200"/>
      <c r="J124" s="196"/>
      <c r="K124" s="196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129</v>
      </c>
      <c r="AU124" s="205" t="s">
        <v>84</v>
      </c>
      <c r="AV124" s="13" t="s">
        <v>84</v>
      </c>
      <c r="AW124" s="13" t="s">
        <v>36</v>
      </c>
      <c r="AX124" s="13" t="s">
        <v>74</v>
      </c>
      <c r="AY124" s="205" t="s">
        <v>119</v>
      </c>
    </row>
    <row r="125" spans="2:51" s="13" customFormat="1" ht="11.25">
      <c r="B125" s="195"/>
      <c r="C125" s="196"/>
      <c r="D125" s="190" t="s">
        <v>129</v>
      </c>
      <c r="E125" s="197" t="s">
        <v>21</v>
      </c>
      <c r="F125" s="198" t="s">
        <v>167</v>
      </c>
      <c r="G125" s="196"/>
      <c r="H125" s="199">
        <v>7.1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129</v>
      </c>
      <c r="AU125" s="205" t="s">
        <v>84</v>
      </c>
      <c r="AV125" s="13" t="s">
        <v>84</v>
      </c>
      <c r="AW125" s="13" t="s">
        <v>36</v>
      </c>
      <c r="AX125" s="13" t="s">
        <v>74</v>
      </c>
      <c r="AY125" s="205" t="s">
        <v>119</v>
      </c>
    </row>
    <row r="126" spans="2:51" s="13" customFormat="1" ht="11.25">
      <c r="B126" s="195"/>
      <c r="C126" s="196"/>
      <c r="D126" s="190" t="s">
        <v>129</v>
      </c>
      <c r="E126" s="197" t="s">
        <v>21</v>
      </c>
      <c r="F126" s="198" t="s">
        <v>168</v>
      </c>
      <c r="G126" s="196"/>
      <c r="H126" s="199">
        <v>7.1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129</v>
      </c>
      <c r="AU126" s="205" t="s">
        <v>84</v>
      </c>
      <c r="AV126" s="13" t="s">
        <v>84</v>
      </c>
      <c r="AW126" s="13" t="s">
        <v>36</v>
      </c>
      <c r="AX126" s="13" t="s">
        <v>74</v>
      </c>
      <c r="AY126" s="205" t="s">
        <v>119</v>
      </c>
    </row>
    <row r="127" spans="2:51" s="13" customFormat="1" ht="11.25">
      <c r="B127" s="195"/>
      <c r="C127" s="196"/>
      <c r="D127" s="190" t="s">
        <v>129</v>
      </c>
      <c r="E127" s="197" t="s">
        <v>21</v>
      </c>
      <c r="F127" s="198" t="s">
        <v>169</v>
      </c>
      <c r="G127" s="196"/>
      <c r="H127" s="199">
        <v>58.8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129</v>
      </c>
      <c r="AU127" s="205" t="s">
        <v>84</v>
      </c>
      <c r="AV127" s="13" t="s">
        <v>84</v>
      </c>
      <c r="AW127" s="13" t="s">
        <v>36</v>
      </c>
      <c r="AX127" s="13" t="s">
        <v>74</v>
      </c>
      <c r="AY127" s="205" t="s">
        <v>119</v>
      </c>
    </row>
    <row r="128" spans="2:51" s="14" customFormat="1" ht="11.25">
      <c r="B128" s="206"/>
      <c r="C128" s="207"/>
      <c r="D128" s="190" t="s">
        <v>129</v>
      </c>
      <c r="E128" s="208" t="s">
        <v>21</v>
      </c>
      <c r="F128" s="209" t="s">
        <v>132</v>
      </c>
      <c r="G128" s="207"/>
      <c r="H128" s="210">
        <v>494.4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129</v>
      </c>
      <c r="AU128" s="216" t="s">
        <v>84</v>
      </c>
      <c r="AV128" s="14" t="s">
        <v>126</v>
      </c>
      <c r="AW128" s="14" t="s">
        <v>36</v>
      </c>
      <c r="AX128" s="14" t="s">
        <v>79</v>
      </c>
      <c r="AY128" s="216" t="s">
        <v>119</v>
      </c>
    </row>
    <row r="129" spans="1:65" s="2" customFormat="1" ht="16.5" customHeight="1">
      <c r="A129" s="37"/>
      <c r="B129" s="38"/>
      <c r="C129" s="177" t="s">
        <v>170</v>
      </c>
      <c r="D129" s="177" t="s">
        <v>122</v>
      </c>
      <c r="E129" s="178" t="s">
        <v>171</v>
      </c>
      <c r="F129" s="179" t="s">
        <v>172</v>
      </c>
      <c r="G129" s="180" t="s">
        <v>173</v>
      </c>
      <c r="H129" s="181">
        <v>70</v>
      </c>
      <c r="I129" s="182"/>
      <c r="J129" s="183">
        <f>ROUND(I129*H129,2)</f>
        <v>0</v>
      </c>
      <c r="K129" s="179" t="s">
        <v>135</v>
      </c>
      <c r="L129" s="42"/>
      <c r="M129" s="184" t="s">
        <v>21</v>
      </c>
      <c r="N129" s="185" t="s">
        <v>45</v>
      </c>
      <c r="O129" s="67"/>
      <c r="P129" s="186">
        <f>O129*H129</f>
        <v>0</v>
      </c>
      <c r="Q129" s="186">
        <v>1.7639999999999999E-2</v>
      </c>
      <c r="R129" s="186">
        <f>Q129*H129</f>
        <v>1.2347999999999999</v>
      </c>
      <c r="S129" s="186">
        <v>0.02</v>
      </c>
      <c r="T129" s="187">
        <f>S129*H129</f>
        <v>1.4000000000000001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8" t="s">
        <v>126</v>
      </c>
      <c r="AT129" s="188" t="s">
        <v>122</v>
      </c>
      <c r="AU129" s="188" t="s">
        <v>84</v>
      </c>
      <c r="AY129" s="19" t="s">
        <v>119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9" t="s">
        <v>79</v>
      </c>
      <c r="BK129" s="189">
        <f>ROUND(I129*H129,2)</f>
        <v>0</v>
      </c>
      <c r="BL129" s="19" t="s">
        <v>126</v>
      </c>
      <c r="BM129" s="188" t="s">
        <v>174</v>
      </c>
    </row>
    <row r="130" spans="1:65" s="2" customFormat="1" ht="19.5">
      <c r="A130" s="37"/>
      <c r="B130" s="38"/>
      <c r="C130" s="39"/>
      <c r="D130" s="190" t="s">
        <v>128</v>
      </c>
      <c r="E130" s="39"/>
      <c r="F130" s="191" t="s">
        <v>175</v>
      </c>
      <c r="G130" s="39"/>
      <c r="H130" s="39"/>
      <c r="I130" s="192"/>
      <c r="J130" s="39"/>
      <c r="K130" s="39"/>
      <c r="L130" s="42"/>
      <c r="M130" s="193"/>
      <c r="N130" s="194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9" t="s">
        <v>128</v>
      </c>
      <c r="AU130" s="19" t="s">
        <v>84</v>
      </c>
    </row>
    <row r="131" spans="1:65" s="2" customFormat="1" ht="11.25">
      <c r="A131" s="37"/>
      <c r="B131" s="38"/>
      <c r="C131" s="39"/>
      <c r="D131" s="217" t="s">
        <v>138</v>
      </c>
      <c r="E131" s="39"/>
      <c r="F131" s="218" t="s">
        <v>176</v>
      </c>
      <c r="G131" s="39"/>
      <c r="H131" s="39"/>
      <c r="I131" s="192"/>
      <c r="J131" s="39"/>
      <c r="K131" s="39"/>
      <c r="L131" s="42"/>
      <c r="M131" s="193"/>
      <c r="N131" s="194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9" t="s">
        <v>138</v>
      </c>
      <c r="AU131" s="19" t="s">
        <v>84</v>
      </c>
    </row>
    <row r="132" spans="1:65" s="15" customFormat="1" ht="11.25">
      <c r="B132" s="219"/>
      <c r="C132" s="220"/>
      <c r="D132" s="190" t="s">
        <v>129</v>
      </c>
      <c r="E132" s="221" t="s">
        <v>21</v>
      </c>
      <c r="F132" s="222" t="s">
        <v>177</v>
      </c>
      <c r="G132" s="220"/>
      <c r="H132" s="221" t="s">
        <v>21</v>
      </c>
      <c r="I132" s="223"/>
      <c r="J132" s="220"/>
      <c r="K132" s="220"/>
      <c r="L132" s="224"/>
      <c r="M132" s="225"/>
      <c r="N132" s="226"/>
      <c r="O132" s="226"/>
      <c r="P132" s="226"/>
      <c r="Q132" s="226"/>
      <c r="R132" s="226"/>
      <c r="S132" s="226"/>
      <c r="T132" s="227"/>
      <c r="AT132" s="228" t="s">
        <v>129</v>
      </c>
      <c r="AU132" s="228" t="s">
        <v>84</v>
      </c>
      <c r="AV132" s="15" t="s">
        <v>79</v>
      </c>
      <c r="AW132" s="15" t="s">
        <v>36</v>
      </c>
      <c r="AX132" s="15" t="s">
        <v>74</v>
      </c>
      <c r="AY132" s="228" t="s">
        <v>119</v>
      </c>
    </row>
    <row r="133" spans="1:65" s="13" customFormat="1" ht="22.5">
      <c r="B133" s="195"/>
      <c r="C133" s="196"/>
      <c r="D133" s="190" t="s">
        <v>129</v>
      </c>
      <c r="E133" s="197" t="s">
        <v>21</v>
      </c>
      <c r="F133" s="198" t="s">
        <v>178</v>
      </c>
      <c r="G133" s="196"/>
      <c r="H133" s="199">
        <v>70</v>
      </c>
      <c r="I133" s="200"/>
      <c r="J133" s="196"/>
      <c r="K133" s="196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129</v>
      </c>
      <c r="AU133" s="205" t="s">
        <v>84</v>
      </c>
      <c r="AV133" s="13" t="s">
        <v>84</v>
      </c>
      <c r="AW133" s="13" t="s">
        <v>36</v>
      </c>
      <c r="AX133" s="13" t="s">
        <v>79</v>
      </c>
      <c r="AY133" s="205" t="s">
        <v>119</v>
      </c>
    </row>
    <row r="134" spans="1:65" s="2" customFormat="1" ht="55.5" customHeight="1">
      <c r="A134" s="37"/>
      <c r="B134" s="38"/>
      <c r="C134" s="177" t="s">
        <v>126</v>
      </c>
      <c r="D134" s="177" t="s">
        <v>122</v>
      </c>
      <c r="E134" s="178" t="s">
        <v>179</v>
      </c>
      <c r="F134" s="179" t="s">
        <v>180</v>
      </c>
      <c r="G134" s="180" t="s">
        <v>181</v>
      </c>
      <c r="H134" s="181">
        <v>1</v>
      </c>
      <c r="I134" s="182"/>
      <c r="J134" s="183">
        <f>ROUND(I134*H134,2)</f>
        <v>0</v>
      </c>
      <c r="K134" s="179" t="s">
        <v>21</v>
      </c>
      <c r="L134" s="42"/>
      <c r="M134" s="184" t="s">
        <v>21</v>
      </c>
      <c r="N134" s="185" t="s">
        <v>45</v>
      </c>
      <c r="O134" s="67"/>
      <c r="P134" s="186">
        <f>O134*H134</f>
        <v>0</v>
      </c>
      <c r="Q134" s="186">
        <v>0.04</v>
      </c>
      <c r="R134" s="186">
        <f>Q134*H134</f>
        <v>0.04</v>
      </c>
      <c r="S134" s="186">
        <v>0.36</v>
      </c>
      <c r="T134" s="187">
        <f>S134*H134</f>
        <v>0.36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8" t="s">
        <v>126</v>
      </c>
      <c r="AT134" s="188" t="s">
        <v>122</v>
      </c>
      <c r="AU134" s="188" t="s">
        <v>84</v>
      </c>
      <c r="AY134" s="19" t="s">
        <v>119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79</v>
      </c>
      <c r="BK134" s="189">
        <f>ROUND(I134*H134,2)</f>
        <v>0</v>
      </c>
      <c r="BL134" s="19" t="s">
        <v>126</v>
      </c>
      <c r="BM134" s="188" t="s">
        <v>182</v>
      </c>
    </row>
    <row r="135" spans="1:65" s="2" customFormat="1" ht="29.25">
      <c r="A135" s="37"/>
      <c r="B135" s="38"/>
      <c r="C135" s="39"/>
      <c r="D135" s="190" t="s">
        <v>128</v>
      </c>
      <c r="E135" s="39"/>
      <c r="F135" s="191" t="s">
        <v>183</v>
      </c>
      <c r="G135" s="39"/>
      <c r="H135" s="39"/>
      <c r="I135" s="192"/>
      <c r="J135" s="39"/>
      <c r="K135" s="39"/>
      <c r="L135" s="42"/>
      <c r="M135" s="193"/>
      <c r="N135" s="194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9" t="s">
        <v>128</v>
      </c>
      <c r="AU135" s="19" t="s">
        <v>84</v>
      </c>
    </row>
    <row r="136" spans="1:65" s="2" customFormat="1" ht="24.2" customHeight="1">
      <c r="A136" s="37"/>
      <c r="B136" s="38"/>
      <c r="C136" s="177" t="s">
        <v>184</v>
      </c>
      <c r="D136" s="177" t="s">
        <v>122</v>
      </c>
      <c r="E136" s="178" t="s">
        <v>185</v>
      </c>
      <c r="F136" s="179" t="s">
        <v>186</v>
      </c>
      <c r="G136" s="180" t="s">
        <v>125</v>
      </c>
      <c r="H136" s="181">
        <v>898.8</v>
      </c>
      <c r="I136" s="182"/>
      <c r="J136" s="183">
        <f>ROUND(I136*H136,2)</f>
        <v>0</v>
      </c>
      <c r="K136" s="179" t="s">
        <v>135</v>
      </c>
      <c r="L136" s="42"/>
      <c r="M136" s="184" t="s">
        <v>21</v>
      </c>
      <c r="N136" s="185" t="s">
        <v>45</v>
      </c>
      <c r="O136" s="67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8" t="s">
        <v>126</v>
      </c>
      <c r="AT136" s="188" t="s">
        <v>122</v>
      </c>
      <c r="AU136" s="188" t="s">
        <v>84</v>
      </c>
      <c r="AY136" s="19" t="s">
        <v>119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9" t="s">
        <v>79</v>
      </c>
      <c r="BK136" s="189">
        <f>ROUND(I136*H136,2)</f>
        <v>0</v>
      </c>
      <c r="BL136" s="19" t="s">
        <v>126</v>
      </c>
      <c r="BM136" s="188" t="s">
        <v>187</v>
      </c>
    </row>
    <row r="137" spans="1:65" s="2" customFormat="1" ht="39">
      <c r="A137" s="37"/>
      <c r="B137" s="38"/>
      <c r="C137" s="39"/>
      <c r="D137" s="190" t="s">
        <v>128</v>
      </c>
      <c r="E137" s="39"/>
      <c r="F137" s="191" t="s">
        <v>188</v>
      </c>
      <c r="G137" s="39"/>
      <c r="H137" s="39"/>
      <c r="I137" s="192"/>
      <c r="J137" s="39"/>
      <c r="K137" s="39"/>
      <c r="L137" s="42"/>
      <c r="M137" s="193"/>
      <c r="N137" s="194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9" t="s">
        <v>128</v>
      </c>
      <c r="AU137" s="19" t="s">
        <v>84</v>
      </c>
    </row>
    <row r="138" spans="1:65" s="2" customFormat="1" ht="11.25">
      <c r="A138" s="37"/>
      <c r="B138" s="38"/>
      <c r="C138" s="39"/>
      <c r="D138" s="217" t="s">
        <v>138</v>
      </c>
      <c r="E138" s="39"/>
      <c r="F138" s="218" t="s">
        <v>189</v>
      </c>
      <c r="G138" s="39"/>
      <c r="H138" s="39"/>
      <c r="I138" s="192"/>
      <c r="J138" s="39"/>
      <c r="K138" s="39"/>
      <c r="L138" s="42"/>
      <c r="M138" s="193"/>
      <c r="N138" s="194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9" t="s">
        <v>138</v>
      </c>
      <c r="AU138" s="19" t="s">
        <v>84</v>
      </c>
    </row>
    <row r="139" spans="1:65" s="13" customFormat="1" ht="11.25">
      <c r="B139" s="195"/>
      <c r="C139" s="196"/>
      <c r="D139" s="190" t="s">
        <v>129</v>
      </c>
      <c r="E139" s="197" t="s">
        <v>21</v>
      </c>
      <c r="F139" s="198" t="s">
        <v>140</v>
      </c>
      <c r="G139" s="196"/>
      <c r="H139" s="199">
        <v>9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129</v>
      </c>
      <c r="AU139" s="205" t="s">
        <v>84</v>
      </c>
      <c r="AV139" s="13" t="s">
        <v>84</v>
      </c>
      <c r="AW139" s="13" t="s">
        <v>36</v>
      </c>
      <c r="AX139" s="13" t="s">
        <v>74</v>
      </c>
      <c r="AY139" s="205" t="s">
        <v>119</v>
      </c>
    </row>
    <row r="140" spans="1:65" s="13" customFormat="1" ht="11.25">
      <c r="B140" s="195"/>
      <c r="C140" s="196"/>
      <c r="D140" s="190" t="s">
        <v>129</v>
      </c>
      <c r="E140" s="197" t="s">
        <v>21</v>
      </c>
      <c r="F140" s="198" t="s">
        <v>141</v>
      </c>
      <c r="G140" s="196"/>
      <c r="H140" s="199">
        <v>6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129</v>
      </c>
      <c r="AU140" s="205" t="s">
        <v>84</v>
      </c>
      <c r="AV140" s="13" t="s">
        <v>84</v>
      </c>
      <c r="AW140" s="13" t="s">
        <v>36</v>
      </c>
      <c r="AX140" s="13" t="s">
        <v>74</v>
      </c>
      <c r="AY140" s="205" t="s">
        <v>119</v>
      </c>
    </row>
    <row r="141" spans="1:65" s="13" customFormat="1" ht="11.25">
      <c r="B141" s="195"/>
      <c r="C141" s="196"/>
      <c r="D141" s="190" t="s">
        <v>129</v>
      </c>
      <c r="E141" s="197" t="s">
        <v>21</v>
      </c>
      <c r="F141" s="198" t="s">
        <v>190</v>
      </c>
      <c r="G141" s="196"/>
      <c r="H141" s="199">
        <v>9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129</v>
      </c>
      <c r="AU141" s="205" t="s">
        <v>84</v>
      </c>
      <c r="AV141" s="13" t="s">
        <v>84</v>
      </c>
      <c r="AW141" s="13" t="s">
        <v>36</v>
      </c>
      <c r="AX141" s="13" t="s">
        <v>74</v>
      </c>
      <c r="AY141" s="205" t="s">
        <v>119</v>
      </c>
    </row>
    <row r="142" spans="1:65" s="13" customFormat="1" ht="11.25">
      <c r="B142" s="195"/>
      <c r="C142" s="196"/>
      <c r="D142" s="190" t="s">
        <v>129</v>
      </c>
      <c r="E142" s="197" t="s">
        <v>21</v>
      </c>
      <c r="F142" s="198" t="s">
        <v>191</v>
      </c>
      <c r="G142" s="196"/>
      <c r="H142" s="199">
        <v>9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129</v>
      </c>
      <c r="AU142" s="205" t="s">
        <v>84</v>
      </c>
      <c r="AV142" s="13" t="s">
        <v>84</v>
      </c>
      <c r="AW142" s="13" t="s">
        <v>36</v>
      </c>
      <c r="AX142" s="13" t="s">
        <v>74</v>
      </c>
      <c r="AY142" s="205" t="s">
        <v>119</v>
      </c>
    </row>
    <row r="143" spans="1:65" s="13" customFormat="1" ht="11.25">
      <c r="B143" s="195"/>
      <c r="C143" s="196"/>
      <c r="D143" s="190" t="s">
        <v>129</v>
      </c>
      <c r="E143" s="197" t="s">
        <v>21</v>
      </c>
      <c r="F143" s="198" t="s">
        <v>144</v>
      </c>
      <c r="G143" s="196"/>
      <c r="H143" s="199">
        <v>37.1</v>
      </c>
      <c r="I143" s="200"/>
      <c r="J143" s="196"/>
      <c r="K143" s="196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129</v>
      </c>
      <c r="AU143" s="205" t="s">
        <v>84</v>
      </c>
      <c r="AV143" s="13" t="s">
        <v>84</v>
      </c>
      <c r="AW143" s="13" t="s">
        <v>36</v>
      </c>
      <c r="AX143" s="13" t="s">
        <v>74</v>
      </c>
      <c r="AY143" s="205" t="s">
        <v>119</v>
      </c>
    </row>
    <row r="144" spans="1:65" s="13" customFormat="1" ht="11.25">
      <c r="B144" s="195"/>
      <c r="C144" s="196"/>
      <c r="D144" s="190" t="s">
        <v>129</v>
      </c>
      <c r="E144" s="197" t="s">
        <v>21</v>
      </c>
      <c r="F144" s="198" t="s">
        <v>145</v>
      </c>
      <c r="G144" s="196"/>
      <c r="H144" s="199">
        <v>21.2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129</v>
      </c>
      <c r="AU144" s="205" t="s">
        <v>84</v>
      </c>
      <c r="AV144" s="13" t="s">
        <v>84</v>
      </c>
      <c r="AW144" s="13" t="s">
        <v>36</v>
      </c>
      <c r="AX144" s="13" t="s">
        <v>74</v>
      </c>
      <c r="AY144" s="205" t="s">
        <v>119</v>
      </c>
    </row>
    <row r="145" spans="2:51" s="13" customFormat="1" ht="11.25">
      <c r="B145" s="195"/>
      <c r="C145" s="196"/>
      <c r="D145" s="190" t="s">
        <v>129</v>
      </c>
      <c r="E145" s="197" t="s">
        <v>21</v>
      </c>
      <c r="F145" s="198" t="s">
        <v>146</v>
      </c>
      <c r="G145" s="196"/>
      <c r="H145" s="199">
        <v>19</v>
      </c>
      <c r="I145" s="200"/>
      <c r="J145" s="196"/>
      <c r="K145" s="196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129</v>
      </c>
      <c r="AU145" s="205" t="s">
        <v>84</v>
      </c>
      <c r="AV145" s="13" t="s">
        <v>84</v>
      </c>
      <c r="AW145" s="13" t="s">
        <v>36</v>
      </c>
      <c r="AX145" s="13" t="s">
        <v>74</v>
      </c>
      <c r="AY145" s="205" t="s">
        <v>119</v>
      </c>
    </row>
    <row r="146" spans="2:51" s="13" customFormat="1" ht="11.25">
      <c r="B146" s="195"/>
      <c r="C146" s="196"/>
      <c r="D146" s="190" t="s">
        <v>129</v>
      </c>
      <c r="E146" s="197" t="s">
        <v>21</v>
      </c>
      <c r="F146" s="198" t="s">
        <v>147</v>
      </c>
      <c r="G146" s="196"/>
      <c r="H146" s="199">
        <v>19</v>
      </c>
      <c r="I146" s="200"/>
      <c r="J146" s="196"/>
      <c r="K146" s="196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129</v>
      </c>
      <c r="AU146" s="205" t="s">
        <v>84</v>
      </c>
      <c r="AV146" s="13" t="s">
        <v>84</v>
      </c>
      <c r="AW146" s="13" t="s">
        <v>36</v>
      </c>
      <c r="AX146" s="13" t="s">
        <v>74</v>
      </c>
      <c r="AY146" s="205" t="s">
        <v>119</v>
      </c>
    </row>
    <row r="147" spans="2:51" s="13" customFormat="1" ht="11.25">
      <c r="B147" s="195"/>
      <c r="C147" s="196"/>
      <c r="D147" s="190" t="s">
        <v>129</v>
      </c>
      <c r="E147" s="197" t="s">
        <v>21</v>
      </c>
      <c r="F147" s="198" t="s">
        <v>192</v>
      </c>
      <c r="G147" s="196"/>
      <c r="H147" s="199">
        <v>6.8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129</v>
      </c>
      <c r="AU147" s="205" t="s">
        <v>84</v>
      </c>
      <c r="AV147" s="13" t="s">
        <v>84</v>
      </c>
      <c r="AW147" s="13" t="s">
        <v>36</v>
      </c>
      <c r="AX147" s="13" t="s">
        <v>74</v>
      </c>
      <c r="AY147" s="205" t="s">
        <v>119</v>
      </c>
    </row>
    <row r="148" spans="2:51" s="13" customFormat="1" ht="11.25">
      <c r="B148" s="195"/>
      <c r="C148" s="196"/>
      <c r="D148" s="190" t="s">
        <v>129</v>
      </c>
      <c r="E148" s="197" t="s">
        <v>21</v>
      </c>
      <c r="F148" s="198" t="s">
        <v>193</v>
      </c>
      <c r="G148" s="196"/>
      <c r="H148" s="199">
        <v>6.8</v>
      </c>
      <c r="I148" s="200"/>
      <c r="J148" s="196"/>
      <c r="K148" s="196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129</v>
      </c>
      <c r="AU148" s="205" t="s">
        <v>84</v>
      </c>
      <c r="AV148" s="13" t="s">
        <v>84</v>
      </c>
      <c r="AW148" s="13" t="s">
        <v>36</v>
      </c>
      <c r="AX148" s="13" t="s">
        <v>74</v>
      </c>
      <c r="AY148" s="205" t="s">
        <v>119</v>
      </c>
    </row>
    <row r="149" spans="2:51" s="13" customFormat="1" ht="11.25">
      <c r="B149" s="195"/>
      <c r="C149" s="196"/>
      <c r="D149" s="190" t="s">
        <v>129</v>
      </c>
      <c r="E149" s="197" t="s">
        <v>21</v>
      </c>
      <c r="F149" s="198" t="s">
        <v>150</v>
      </c>
      <c r="G149" s="196"/>
      <c r="H149" s="199">
        <v>58.1</v>
      </c>
      <c r="I149" s="200"/>
      <c r="J149" s="196"/>
      <c r="K149" s="196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129</v>
      </c>
      <c r="AU149" s="205" t="s">
        <v>84</v>
      </c>
      <c r="AV149" s="13" t="s">
        <v>84</v>
      </c>
      <c r="AW149" s="13" t="s">
        <v>36</v>
      </c>
      <c r="AX149" s="13" t="s">
        <v>74</v>
      </c>
      <c r="AY149" s="205" t="s">
        <v>119</v>
      </c>
    </row>
    <row r="150" spans="2:51" s="13" customFormat="1" ht="11.25">
      <c r="B150" s="195"/>
      <c r="C150" s="196"/>
      <c r="D150" s="190" t="s">
        <v>129</v>
      </c>
      <c r="E150" s="197" t="s">
        <v>21</v>
      </c>
      <c r="F150" s="198" t="s">
        <v>151</v>
      </c>
      <c r="G150" s="196"/>
      <c r="H150" s="199">
        <v>41.5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129</v>
      </c>
      <c r="AU150" s="205" t="s">
        <v>84</v>
      </c>
      <c r="AV150" s="13" t="s">
        <v>84</v>
      </c>
      <c r="AW150" s="13" t="s">
        <v>36</v>
      </c>
      <c r="AX150" s="13" t="s">
        <v>74</v>
      </c>
      <c r="AY150" s="205" t="s">
        <v>119</v>
      </c>
    </row>
    <row r="151" spans="2:51" s="13" customFormat="1" ht="11.25">
      <c r="B151" s="195"/>
      <c r="C151" s="196"/>
      <c r="D151" s="190" t="s">
        <v>129</v>
      </c>
      <c r="E151" s="197" t="s">
        <v>21</v>
      </c>
      <c r="F151" s="198" t="s">
        <v>194</v>
      </c>
      <c r="G151" s="196"/>
      <c r="H151" s="199">
        <v>8.3000000000000007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129</v>
      </c>
      <c r="AU151" s="205" t="s">
        <v>84</v>
      </c>
      <c r="AV151" s="13" t="s">
        <v>84</v>
      </c>
      <c r="AW151" s="13" t="s">
        <v>36</v>
      </c>
      <c r="AX151" s="13" t="s">
        <v>74</v>
      </c>
      <c r="AY151" s="205" t="s">
        <v>119</v>
      </c>
    </row>
    <row r="152" spans="2:51" s="13" customFormat="1" ht="11.25">
      <c r="B152" s="195"/>
      <c r="C152" s="196"/>
      <c r="D152" s="190" t="s">
        <v>129</v>
      </c>
      <c r="E152" s="197" t="s">
        <v>21</v>
      </c>
      <c r="F152" s="198" t="s">
        <v>195</v>
      </c>
      <c r="G152" s="196"/>
      <c r="H152" s="199">
        <v>8.3000000000000007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129</v>
      </c>
      <c r="AU152" s="205" t="s">
        <v>84</v>
      </c>
      <c r="AV152" s="13" t="s">
        <v>84</v>
      </c>
      <c r="AW152" s="13" t="s">
        <v>36</v>
      </c>
      <c r="AX152" s="13" t="s">
        <v>74</v>
      </c>
      <c r="AY152" s="205" t="s">
        <v>119</v>
      </c>
    </row>
    <row r="153" spans="2:51" s="13" customFormat="1" ht="11.25">
      <c r="B153" s="195"/>
      <c r="C153" s="196"/>
      <c r="D153" s="190" t="s">
        <v>129</v>
      </c>
      <c r="E153" s="197" t="s">
        <v>21</v>
      </c>
      <c r="F153" s="198" t="s">
        <v>196</v>
      </c>
      <c r="G153" s="196"/>
      <c r="H153" s="199">
        <v>8.3000000000000007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129</v>
      </c>
      <c r="AU153" s="205" t="s">
        <v>84</v>
      </c>
      <c r="AV153" s="13" t="s">
        <v>84</v>
      </c>
      <c r="AW153" s="13" t="s">
        <v>36</v>
      </c>
      <c r="AX153" s="13" t="s">
        <v>74</v>
      </c>
      <c r="AY153" s="205" t="s">
        <v>119</v>
      </c>
    </row>
    <row r="154" spans="2:51" s="13" customFormat="1" ht="11.25">
      <c r="B154" s="195"/>
      <c r="C154" s="196"/>
      <c r="D154" s="190" t="s">
        <v>129</v>
      </c>
      <c r="E154" s="197" t="s">
        <v>21</v>
      </c>
      <c r="F154" s="198" t="s">
        <v>197</v>
      </c>
      <c r="G154" s="196"/>
      <c r="H154" s="199">
        <v>8.3000000000000007</v>
      </c>
      <c r="I154" s="200"/>
      <c r="J154" s="196"/>
      <c r="K154" s="196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129</v>
      </c>
      <c r="AU154" s="205" t="s">
        <v>84</v>
      </c>
      <c r="AV154" s="13" t="s">
        <v>84</v>
      </c>
      <c r="AW154" s="13" t="s">
        <v>36</v>
      </c>
      <c r="AX154" s="13" t="s">
        <v>74</v>
      </c>
      <c r="AY154" s="205" t="s">
        <v>119</v>
      </c>
    </row>
    <row r="155" spans="2:51" s="13" customFormat="1" ht="11.25">
      <c r="B155" s="195"/>
      <c r="C155" s="196"/>
      <c r="D155" s="190" t="s">
        <v>129</v>
      </c>
      <c r="E155" s="197" t="s">
        <v>21</v>
      </c>
      <c r="F155" s="198" t="s">
        <v>156</v>
      </c>
      <c r="G155" s="196"/>
      <c r="H155" s="199">
        <v>5.8</v>
      </c>
      <c r="I155" s="200"/>
      <c r="J155" s="196"/>
      <c r="K155" s="196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129</v>
      </c>
      <c r="AU155" s="205" t="s">
        <v>84</v>
      </c>
      <c r="AV155" s="13" t="s">
        <v>84</v>
      </c>
      <c r="AW155" s="13" t="s">
        <v>36</v>
      </c>
      <c r="AX155" s="13" t="s">
        <v>74</v>
      </c>
      <c r="AY155" s="205" t="s">
        <v>119</v>
      </c>
    </row>
    <row r="156" spans="2:51" s="13" customFormat="1" ht="11.25">
      <c r="B156" s="195"/>
      <c r="C156" s="196"/>
      <c r="D156" s="190" t="s">
        <v>129</v>
      </c>
      <c r="E156" s="197" t="s">
        <v>21</v>
      </c>
      <c r="F156" s="198" t="s">
        <v>198</v>
      </c>
      <c r="G156" s="196"/>
      <c r="H156" s="199">
        <v>8.3000000000000007</v>
      </c>
      <c r="I156" s="200"/>
      <c r="J156" s="196"/>
      <c r="K156" s="196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129</v>
      </c>
      <c r="AU156" s="205" t="s">
        <v>84</v>
      </c>
      <c r="AV156" s="13" t="s">
        <v>84</v>
      </c>
      <c r="AW156" s="13" t="s">
        <v>36</v>
      </c>
      <c r="AX156" s="13" t="s">
        <v>74</v>
      </c>
      <c r="AY156" s="205" t="s">
        <v>119</v>
      </c>
    </row>
    <row r="157" spans="2:51" s="13" customFormat="1" ht="11.25">
      <c r="B157" s="195"/>
      <c r="C157" s="196"/>
      <c r="D157" s="190" t="s">
        <v>129</v>
      </c>
      <c r="E157" s="197" t="s">
        <v>21</v>
      </c>
      <c r="F157" s="198" t="s">
        <v>199</v>
      </c>
      <c r="G157" s="196"/>
      <c r="H157" s="199">
        <v>8.3000000000000007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129</v>
      </c>
      <c r="AU157" s="205" t="s">
        <v>84</v>
      </c>
      <c r="AV157" s="13" t="s">
        <v>84</v>
      </c>
      <c r="AW157" s="13" t="s">
        <v>36</v>
      </c>
      <c r="AX157" s="13" t="s">
        <v>74</v>
      </c>
      <c r="AY157" s="205" t="s">
        <v>119</v>
      </c>
    </row>
    <row r="158" spans="2:51" s="13" customFormat="1" ht="11.25">
      <c r="B158" s="195"/>
      <c r="C158" s="196"/>
      <c r="D158" s="190" t="s">
        <v>129</v>
      </c>
      <c r="E158" s="197" t="s">
        <v>21</v>
      </c>
      <c r="F158" s="198" t="s">
        <v>159</v>
      </c>
      <c r="G158" s="196"/>
      <c r="H158" s="199">
        <v>16.600000000000001</v>
      </c>
      <c r="I158" s="200"/>
      <c r="J158" s="196"/>
      <c r="K158" s="196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129</v>
      </c>
      <c r="AU158" s="205" t="s">
        <v>84</v>
      </c>
      <c r="AV158" s="13" t="s">
        <v>84</v>
      </c>
      <c r="AW158" s="13" t="s">
        <v>36</v>
      </c>
      <c r="AX158" s="13" t="s">
        <v>74</v>
      </c>
      <c r="AY158" s="205" t="s">
        <v>119</v>
      </c>
    </row>
    <row r="159" spans="2:51" s="13" customFormat="1" ht="11.25">
      <c r="B159" s="195"/>
      <c r="C159" s="196"/>
      <c r="D159" s="190" t="s">
        <v>129</v>
      </c>
      <c r="E159" s="197" t="s">
        <v>21</v>
      </c>
      <c r="F159" s="198" t="s">
        <v>160</v>
      </c>
      <c r="G159" s="196"/>
      <c r="H159" s="199">
        <v>16.600000000000001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129</v>
      </c>
      <c r="AU159" s="205" t="s">
        <v>84</v>
      </c>
      <c r="AV159" s="13" t="s">
        <v>84</v>
      </c>
      <c r="AW159" s="13" t="s">
        <v>36</v>
      </c>
      <c r="AX159" s="13" t="s">
        <v>74</v>
      </c>
      <c r="AY159" s="205" t="s">
        <v>119</v>
      </c>
    </row>
    <row r="160" spans="2:51" s="13" customFormat="1" ht="11.25">
      <c r="B160" s="195"/>
      <c r="C160" s="196"/>
      <c r="D160" s="190" t="s">
        <v>129</v>
      </c>
      <c r="E160" s="197" t="s">
        <v>21</v>
      </c>
      <c r="F160" s="198" t="s">
        <v>200</v>
      </c>
      <c r="G160" s="196"/>
      <c r="H160" s="199">
        <v>8.3000000000000007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129</v>
      </c>
      <c r="AU160" s="205" t="s">
        <v>84</v>
      </c>
      <c r="AV160" s="13" t="s">
        <v>84</v>
      </c>
      <c r="AW160" s="13" t="s">
        <v>36</v>
      </c>
      <c r="AX160" s="13" t="s">
        <v>74</v>
      </c>
      <c r="AY160" s="205" t="s">
        <v>119</v>
      </c>
    </row>
    <row r="161" spans="1:65" s="13" customFormat="1" ht="11.25">
      <c r="B161" s="195"/>
      <c r="C161" s="196"/>
      <c r="D161" s="190" t="s">
        <v>129</v>
      </c>
      <c r="E161" s="197" t="s">
        <v>21</v>
      </c>
      <c r="F161" s="198" t="s">
        <v>201</v>
      </c>
      <c r="G161" s="196"/>
      <c r="H161" s="199">
        <v>8.3000000000000007</v>
      </c>
      <c r="I161" s="200"/>
      <c r="J161" s="196"/>
      <c r="K161" s="196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129</v>
      </c>
      <c r="AU161" s="205" t="s">
        <v>84</v>
      </c>
      <c r="AV161" s="13" t="s">
        <v>84</v>
      </c>
      <c r="AW161" s="13" t="s">
        <v>36</v>
      </c>
      <c r="AX161" s="13" t="s">
        <v>74</v>
      </c>
      <c r="AY161" s="205" t="s">
        <v>119</v>
      </c>
    </row>
    <row r="162" spans="1:65" s="13" customFormat="1" ht="11.25">
      <c r="B162" s="195"/>
      <c r="C162" s="196"/>
      <c r="D162" s="190" t="s">
        <v>129</v>
      </c>
      <c r="E162" s="197" t="s">
        <v>21</v>
      </c>
      <c r="F162" s="198" t="s">
        <v>163</v>
      </c>
      <c r="G162" s="196"/>
      <c r="H162" s="199">
        <v>8.3000000000000007</v>
      </c>
      <c r="I162" s="200"/>
      <c r="J162" s="196"/>
      <c r="K162" s="196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129</v>
      </c>
      <c r="AU162" s="205" t="s">
        <v>84</v>
      </c>
      <c r="AV162" s="13" t="s">
        <v>84</v>
      </c>
      <c r="AW162" s="13" t="s">
        <v>36</v>
      </c>
      <c r="AX162" s="13" t="s">
        <v>74</v>
      </c>
      <c r="AY162" s="205" t="s">
        <v>119</v>
      </c>
    </row>
    <row r="163" spans="1:65" s="13" customFormat="1" ht="11.25">
      <c r="B163" s="195"/>
      <c r="C163" s="196"/>
      <c r="D163" s="190" t="s">
        <v>129</v>
      </c>
      <c r="E163" s="197" t="s">
        <v>21</v>
      </c>
      <c r="F163" s="198" t="s">
        <v>164</v>
      </c>
      <c r="G163" s="196"/>
      <c r="H163" s="199">
        <v>8.3000000000000007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129</v>
      </c>
      <c r="AU163" s="205" t="s">
        <v>84</v>
      </c>
      <c r="AV163" s="13" t="s">
        <v>84</v>
      </c>
      <c r="AW163" s="13" t="s">
        <v>36</v>
      </c>
      <c r="AX163" s="13" t="s">
        <v>74</v>
      </c>
      <c r="AY163" s="205" t="s">
        <v>119</v>
      </c>
    </row>
    <row r="164" spans="1:65" s="13" customFormat="1" ht="11.25">
      <c r="B164" s="195"/>
      <c r="C164" s="196"/>
      <c r="D164" s="190" t="s">
        <v>129</v>
      </c>
      <c r="E164" s="197" t="s">
        <v>21</v>
      </c>
      <c r="F164" s="198" t="s">
        <v>202</v>
      </c>
      <c r="G164" s="196"/>
      <c r="H164" s="199">
        <v>4.8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129</v>
      </c>
      <c r="AU164" s="205" t="s">
        <v>84</v>
      </c>
      <c r="AV164" s="13" t="s">
        <v>84</v>
      </c>
      <c r="AW164" s="13" t="s">
        <v>36</v>
      </c>
      <c r="AX164" s="13" t="s">
        <v>74</v>
      </c>
      <c r="AY164" s="205" t="s">
        <v>119</v>
      </c>
    </row>
    <row r="165" spans="1:65" s="13" customFormat="1" ht="11.25">
      <c r="B165" s="195"/>
      <c r="C165" s="196"/>
      <c r="D165" s="190" t="s">
        <v>129</v>
      </c>
      <c r="E165" s="197" t="s">
        <v>21</v>
      </c>
      <c r="F165" s="198" t="s">
        <v>166</v>
      </c>
      <c r="G165" s="196"/>
      <c r="H165" s="199">
        <v>7.1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129</v>
      </c>
      <c r="AU165" s="205" t="s">
        <v>84</v>
      </c>
      <c r="AV165" s="13" t="s">
        <v>84</v>
      </c>
      <c r="AW165" s="13" t="s">
        <v>36</v>
      </c>
      <c r="AX165" s="13" t="s">
        <v>74</v>
      </c>
      <c r="AY165" s="205" t="s">
        <v>119</v>
      </c>
    </row>
    <row r="166" spans="1:65" s="13" customFormat="1" ht="11.25">
      <c r="B166" s="195"/>
      <c r="C166" s="196"/>
      <c r="D166" s="190" t="s">
        <v>129</v>
      </c>
      <c r="E166" s="197" t="s">
        <v>21</v>
      </c>
      <c r="F166" s="198" t="s">
        <v>167</v>
      </c>
      <c r="G166" s="196"/>
      <c r="H166" s="199">
        <v>7.1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129</v>
      </c>
      <c r="AU166" s="205" t="s">
        <v>84</v>
      </c>
      <c r="AV166" s="13" t="s">
        <v>84</v>
      </c>
      <c r="AW166" s="13" t="s">
        <v>36</v>
      </c>
      <c r="AX166" s="13" t="s">
        <v>74</v>
      </c>
      <c r="AY166" s="205" t="s">
        <v>119</v>
      </c>
    </row>
    <row r="167" spans="1:65" s="13" customFormat="1" ht="11.25">
      <c r="B167" s="195"/>
      <c r="C167" s="196"/>
      <c r="D167" s="190" t="s">
        <v>129</v>
      </c>
      <c r="E167" s="197" t="s">
        <v>21</v>
      </c>
      <c r="F167" s="198" t="s">
        <v>168</v>
      </c>
      <c r="G167" s="196"/>
      <c r="H167" s="199">
        <v>7.1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129</v>
      </c>
      <c r="AU167" s="205" t="s">
        <v>84</v>
      </c>
      <c r="AV167" s="13" t="s">
        <v>84</v>
      </c>
      <c r="AW167" s="13" t="s">
        <v>36</v>
      </c>
      <c r="AX167" s="13" t="s">
        <v>74</v>
      </c>
      <c r="AY167" s="205" t="s">
        <v>119</v>
      </c>
    </row>
    <row r="168" spans="1:65" s="13" customFormat="1" ht="11.25">
      <c r="B168" s="195"/>
      <c r="C168" s="196"/>
      <c r="D168" s="190" t="s">
        <v>129</v>
      </c>
      <c r="E168" s="197" t="s">
        <v>21</v>
      </c>
      <c r="F168" s="198" t="s">
        <v>169</v>
      </c>
      <c r="G168" s="196"/>
      <c r="H168" s="199">
        <v>58.8</v>
      </c>
      <c r="I168" s="200"/>
      <c r="J168" s="196"/>
      <c r="K168" s="196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129</v>
      </c>
      <c r="AU168" s="205" t="s">
        <v>84</v>
      </c>
      <c r="AV168" s="13" t="s">
        <v>84</v>
      </c>
      <c r="AW168" s="13" t="s">
        <v>36</v>
      </c>
      <c r="AX168" s="13" t="s">
        <v>74</v>
      </c>
      <c r="AY168" s="205" t="s">
        <v>119</v>
      </c>
    </row>
    <row r="169" spans="1:65" s="14" customFormat="1" ht="11.25">
      <c r="B169" s="206"/>
      <c r="C169" s="207"/>
      <c r="D169" s="190" t="s">
        <v>129</v>
      </c>
      <c r="E169" s="208" t="s">
        <v>21</v>
      </c>
      <c r="F169" s="209" t="s">
        <v>132</v>
      </c>
      <c r="G169" s="207"/>
      <c r="H169" s="210">
        <v>449.4</v>
      </c>
      <c r="I169" s="211"/>
      <c r="J169" s="207"/>
      <c r="K169" s="207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129</v>
      </c>
      <c r="AU169" s="216" t="s">
        <v>84</v>
      </c>
      <c r="AV169" s="14" t="s">
        <v>126</v>
      </c>
      <c r="AW169" s="14" t="s">
        <v>36</v>
      </c>
      <c r="AX169" s="14" t="s">
        <v>79</v>
      </c>
      <c r="AY169" s="216" t="s">
        <v>119</v>
      </c>
    </row>
    <row r="170" spans="1:65" s="13" customFormat="1" ht="11.25">
      <c r="B170" s="195"/>
      <c r="C170" s="196"/>
      <c r="D170" s="190" t="s">
        <v>129</v>
      </c>
      <c r="E170" s="196"/>
      <c r="F170" s="198" t="s">
        <v>203</v>
      </c>
      <c r="G170" s="196"/>
      <c r="H170" s="199">
        <v>898.8</v>
      </c>
      <c r="I170" s="200"/>
      <c r="J170" s="196"/>
      <c r="K170" s="196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129</v>
      </c>
      <c r="AU170" s="205" t="s">
        <v>84</v>
      </c>
      <c r="AV170" s="13" t="s">
        <v>84</v>
      </c>
      <c r="AW170" s="13" t="s">
        <v>4</v>
      </c>
      <c r="AX170" s="13" t="s">
        <v>79</v>
      </c>
      <c r="AY170" s="205" t="s">
        <v>119</v>
      </c>
    </row>
    <row r="171" spans="1:65" s="2" customFormat="1" ht="16.5" customHeight="1">
      <c r="A171" s="37"/>
      <c r="B171" s="38"/>
      <c r="C171" s="229" t="s">
        <v>120</v>
      </c>
      <c r="D171" s="229" t="s">
        <v>204</v>
      </c>
      <c r="E171" s="230" t="s">
        <v>205</v>
      </c>
      <c r="F171" s="231" t="s">
        <v>206</v>
      </c>
      <c r="G171" s="232" t="s">
        <v>125</v>
      </c>
      <c r="H171" s="233">
        <v>471.87</v>
      </c>
      <c r="I171" s="234"/>
      <c r="J171" s="235">
        <f>ROUND(I171*H171,2)</f>
        <v>0</v>
      </c>
      <c r="K171" s="231" t="s">
        <v>135</v>
      </c>
      <c r="L171" s="236"/>
      <c r="M171" s="237" t="s">
        <v>21</v>
      </c>
      <c r="N171" s="238" t="s">
        <v>45</v>
      </c>
      <c r="O171" s="67"/>
      <c r="P171" s="186">
        <f>O171*H171</f>
        <v>0</v>
      </c>
      <c r="Q171" s="186">
        <v>2.9999999999999997E-4</v>
      </c>
      <c r="R171" s="186">
        <f>Q171*H171</f>
        <v>0.14156099999999999</v>
      </c>
      <c r="S171" s="186">
        <v>0</v>
      </c>
      <c r="T171" s="18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8" t="s">
        <v>207</v>
      </c>
      <c r="AT171" s="188" t="s">
        <v>204</v>
      </c>
      <c r="AU171" s="188" t="s">
        <v>84</v>
      </c>
      <c r="AY171" s="19" t="s">
        <v>119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9" t="s">
        <v>79</v>
      </c>
      <c r="BK171" s="189">
        <f>ROUND(I171*H171,2)</f>
        <v>0</v>
      </c>
      <c r="BL171" s="19" t="s">
        <v>126</v>
      </c>
      <c r="BM171" s="188" t="s">
        <v>208</v>
      </c>
    </row>
    <row r="172" spans="1:65" s="2" customFormat="1" ht="11.25">
      <c r="A172" s="37"/>
      <c r="B172" s="38"/>
      <c r="C172" s="39"/>
      <c r="D172" s="190" t="s">
        <v>128</v>
      </c>
      <c r="E172" s="39"/>
      <c r="F172" s="191" t="s">
        <v>206</v>
      </c>
      <c r="G172" s="39"/>
      <c r="H172" s="39"/>
      <c r="I172" s="192"/>
      <c r="J172" s="39"/>
      <c r="K172" s="39"/>
      <c r="L172" s="42"/>
      <c r="M172" s="193"/>
      <c r="N172" s="194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9" t="s">
        <v>128</v>
      </c>
      <c r="AU172" s="19" t="s">
        <v>84</v>
      </c>
    </row>
    <row r="173" spans="1:65" s="2" customFormat="1" ht="11.25">
      <c r="A173" s="37"/>
      <c r="B173" s="38"/>
      <c r="C173" s="39"/>
      <c r="D173" s="217" t="s">
        <v>138</v>
      </c>
      <c r="E173" s="39"/>
      <c r="F173" s="218" t="s">
        <v>209</v>
      </c>
      <c r="G173" s="39"/>
      <c r="H173" s="39"/>
      <c r="I173" s="192"/>
      <c r="J173" s="39"/>
      <c r="K173" s="39"/>
      <c r="L173" s="42"/>
      <c r="M173" s="193"/>
      <c r="N173" s="194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9" t="s">
        <v>138</v>
      </c>
      <c r="AU173" s="19" t="s">
        <v>84</v>
      </c>
    </row>
    <row r="174" spans="1:65" s="13" customFormat="1" ht="11.25">
      <c r="B174" s="195"/>
      <c r="C174" s="196"/>
      <c r="D174" s="190" t="s">
        <v>129</v>
      </c>
      <c r="E174" s="196"/>
      <c r="F174" s="198" t="s">
        <v>210</v>
      </c>
      <c r="G174" s="196"/>
      <c r="H174" s="199">
        <v>471.87</v>
      </c>
      <c r="I174" s="200"/>
      <c r="J174" s="196"/>
      <c r="K174" s="196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129</v>
      </c>
      <c r="AU174" s="205" t="s">
        <v>84</v>
      </c>
      <c r="AV174" s="13" t="s">
        <v>84</v>
      </c>
      <c r="AW174" s="13" t="s">
        <v>4</v>
      </c>
      <c r="AX174" s="13" t="s">
        <v>79</v>
      </c>
      <c r="AY174" s="205" t="s">
        <v>119</v>
      </c>
    </row>
    <row r="175" spans="1:65" s="2" customFormat="1" ht="24.2" customHeight="1">
      <c r="A175" s="37"/>
      <c r="B175" s="38"/>
      <c r="C175" s="229" t="s">
        <v>211</v>
      </c>
      <c r="D175" s="229" t="s">
        <v>204</v>
      </c>
      <c r="E175" s="230" t="s">
        <v>212</v>
      </c>
      <c r="F175" s="231" t="s">
        <v>213</v>
      </c>
      <c r="G175" s="232" t="s">
        <v>125</v>
      </c>
      <c r="H175" s="233">
        <v>471.87</v>
      </c>
      <c r="I175" s="234"/>
      <c r="J175" s="235">
        <f>ROUND(I175*H175,2)</f>
        <v>0</v>
      </c>
      <c r="K175" s="231" t="s">
        <v>135</v>
      </c>
      <c r="L175" s="236"/>
      <c r="M175" s="237" t="s">
        <v>21</v>
      </c>
      <c r="N175" s="238" t="s">
        <v>45</v>
      </c>
      <c r="O175" s="67"/>
      <c r="P175" s="186">
        <f>O175*H175</f>
        <v>0</v>
      </c>
      <c r="Q175" s="186">
        <v>4.0000000000000003E-5</v>
      </c>
      <c r="R175" s="186">
        <f>Q175*H175</f>
        <v>1.8874800000000001E-2</v>
      </c>
      <c r="S175" s="186">
        <v>0</v>
      </c>
      <c r="T175" s="18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8" t="s">
        <v>207</v>
      </c>
      <c r="AT175" s="188" t="s">
        <v>204</v>
      </c>
      <c r="AU175" s="188" t="s">
        <v>84</v>
      </c>
      <c r="AY175" s="19" t="s">
        <v>119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9" t="s">
        <v>79</v>
      </c>
      <c r="BK175" s="189">
        <f>ROUND(I175*H175,2)</f>
        <v>0</v>
      </c>
      <c r="BL175" s="19" t="s">
        <v>126</v>
      </c>
      <c r="BM175" s="188" t="s">
        <v>214</v>
      </c>
    </row>
    <row r="176" spans="1:65" s="2" customFormat="1" ht="11.25">
      <c r="A176" s="37"/>
      <c r="B176" s="38"/>
      <c r="C176" s="39"/>
      <c r="D176" s="190" t="s">
        <v>128</v>
      </c>
      <c r="E176" s="39"/>
      <c r="F176" s="191" t="s">
        <v>213</v>
      </c>
      <c r="G176" s="39"/>
      <c r="H176" s="39"/>
      <c r="I176" s="192"/>
      <c r="J176" s="39"/>
      <c r="K176" s="39"/>
      <c r="L176" s="42"/>
      <c r="M176" s="193"/>
      <c r="N176" s="194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9" t="s">
        <v>128</v>
      </c>
      <c r="AU176" s="19" t="s">
        <v>84</v>
      </c>
    </row>
    <row r="177" spans="1:65" s="2" customFormat="1" ht="11.25">
      <c r="A177" s="37"/>
      <c r="B177" s="38"/>
      <c r="C177" s="39"/>
      <c r="D177" s="217" t="s">
        <v>138</v>
      </c>
      <c r="E177" s="39"/>
      <c r="F177" s="218" t="s">
        <v>215</v>
      </c>
      <c r="G177" s="39"/>
      <c r="H177" s="39"/>
      <c r="I177" s="192"/>
      <c r="J177" s="39"/>
      <c r="K177" s="39"/>
      <c r="L177" s="42"/>
      <c r="M177" s="193"/>
      <c r="N177" s="194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9" t="s">
        <v>138</v>
      </c>
      <c r="AU177" s="19" t="s">
        <v>84</v>
      </c>
    </row>
    <row r="178" spans="1:65" s="13" customFormat="1" ht="11.25">
      <c r="B178" s="195"/>
      <c r="C178" s="196"/>
      <c r="D178" s="190" t="s">
        <v>129</v>
      </c>
      <c r="E178" s="196"/>
      <c r="F178" s="198" t="s">
        <v>210</v>
      </c>
      <c r="G178" s="196"/>
      <c r="H178" s="199">
        <v>471.87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129</v>
      </c>
      <c r="AU178" s="205" t="s">
        <v>84</v>
      </c>
      <c r="AV178" s="13" t="s">
        <v>84</v>
      </c>
      <c r="AW178" s="13" t="s">
        <v>4</v>
      </c>
      <c r="AX178" s="13" t="s">
        <v>79</v>
      </c>
      <c r="AY178" s="205" t="s">
        <v>119</v>
      </c>
    </row>
    <row r="179" spans="1:65" s="2" customFormat="1" ht="33" customHeight="1">
      <c r="A179" s="37"/>
      <c r="B179" s="38"/>
      <c r="C179" s="177" t="s">
        <v>207</v>
      </c>
      <c r="D179" s="177" t="s">
        <v>122</v>
      </c>
      <c r="E179" s="178" t="s">
        <v>216</v>
      </c>
      <c r="F179" s="179" t="s">
        <v>217</v>
      </c>
      <c r="G179" s="180" t="s">
        <v>218</v>
      </c>
      <c r="H179" s="181">
        <v>22</v>
      </c>
      <c r="I179" s="182"/>
      <c r="J179" s="183">
        <f>ROUND(I179*H179,2)</f>
        <v>0</v>
      </c>
      <c r="K179" s="179" t="s">
        <v>135</v>
      </c>
      <c r="L179" s="42"/>
      <c r="M179" s="184" t="s">
        <v>21</v>
      </c>
      <c r="N179" s="185" t="s">
        <v>45</v>
      </c>
      <c r="O179" s="67"/>
      <c r="P179" s="186">
        <f>O179*H179</f>
        <v>0</v>
      </c>
      <c r="Q179" s="186">
        <v>1.3799999999999999E-3</v>
      </c>
      <c r="R179" s="186">
        <f>Q179*H179</f>
        <v>3.0359999999999998E-2</v>
      </c>
      <c r="S179" s="186">
        <v>0</v>
      </c>
      <c r="T179" s="18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8" t="s">
        <v>126</v>
      </c>
      <c r="AT179" s="188" t="s">
        <v>122</v>
      </c>
      <c r="AU179" s="188" t="s">
        <v>84</v>
      </c>
      <c r="AY179" s="19" t="s">
        <v>119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9" t="s">
        <v>79</v>
      </c>
      <c r="BK179" s="189">
        <f>ROUND(I179*H179,2)</f>
        <v>0</v>
      </c>
      <c r="BL179" s="19" t="s">
        <v>126</v>
      </c>
      <c r="BM179" s="188" t="s">
        <v>219</v>
      </c>
    </row>
    <row r="180" spans="1:65" s="2" customFormat="1" ht="19.5">
      <c r="A180" s="37"/>
      <c r="B180" s="38"/>
      <c r="C180" s="39"/>
      <c r="D180" s="190" t="s">
        <v>128</v>
      </c>
      <c r="E180" s="39"/>
      <c r="F180" s="191" t="s">
        <v>220</v>
      </c>
      <c r="G180" s="39"/>
      <c r="H180" s="39"/>
      <c r="I180" s="192"/>
      <c r="J180" s="39"/>
      <c r="K180" s="39"/>
      <c r="L180" s="42"/>
      <c r="M180" s="193"/>
      <c r="N180" s="194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9" t="s">
        <v>128</v>
      </c>
      <c r="AU180" s="19" t="s">
        <v>84</v>
      </c>
    </row>
    <row r="181" spans="1:65" s="2" customFormat="1" ht="11.25">
      <c r="A181" s="37"/>
      <c r="B181" s="38"/>
      <c r="C181" s="39"/>
      <c r="D181" s="217" t="s">
        <v>138</v>
      </c>
      <c r="E181" s="39"/>
      <c r="F181" s="218" t="s">
        <v>221</v>
      </c>
      <c r="G181" s="39"/>
      <c r="H181" s="39"/>
      <c r="I181" s="192"/>
      <c r="J181" s="39"/>
      <c r="K181" s="39"/>
      <c r="L181" s="42"/>
      <c r="M181" s="193"/>
      <c r="N181" s="194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9" t="s">
        <v>138</v>
      </c>
      <c r="AU181" s="19" t="s">
        <v>84</v>
      </c>
    </row>
    <row r="182" spans="1:65" s="13" customFormat="1" ht="11.25">
      <c r="B182" s="195"/>
      <c r="C182" s="196"/>
      <c r="D182" s="190" t="s">
        <v>129</v>
      </c>
      <c r="E182" s="197" t="s">
        <v>21</v>
      </c>
      <c r="F182" s="198" t="s">
        <v>222</v>
      </c>
      <c r="G182" s="196"/>
      <c r="H182" s="199">
        <v>6</v>
      </c>
      <c r="I182" s="200"/>
      <c r="J182" s="196"/>
      <c r="K182" s="196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129</v>
      </c>
      <c r="AU182" s="205" t="s">
        <v>84</v>
      </c>
      <c r="AV182" s="13" t="s">
        <v>84</v>
      </c>
      <c r="AW182" s="13" t="s">
        <v>36</v>
      </c>
      <c r="AX182" s="13" t="s">
        <v>74</v>
      </c>
      <c r="AY182" s="205" t="s">
        <v>119</v>
      </c>
    </row>
    <row r="183" spans="1:65" s="13" customFormat="1" ht="11.25">
      <c r="B183" s="195"/>
      <c r="C183" s="196"/>
      <c r="D183" s="190" t="s">
        <v>129</v>
      </c>
      <c r="E183" s="197" t="s">
        <v>21</v>
      </c>
      <c r="F183" s="198" t="s">
        <v>223</v>
      </c>
      <c r="G183" s="196"/>
      <c r="H183" s="199">
        <v>4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129</v>
      </c>
      <c r="AU183" s="205" t="s">
        <v>84</v>
      </c>
      <c r="AV183" s="13" t="s">
        <v>84</v>
      </c>
      <c r="AW183" s="13" t="s">
        <v>36</v>
      </c>
      <c r="AX183" s="13" t="s">
        <v>74</v>
      </c>
      <c r="AY183" s="205" t="s">
        <v>119</v>
      </c>
    </row>
    <row r="184" spans="1:65" s="13" customFormat="1" ht="11.25">
      <c r="B184" s="195"/>
      <c r="C184" s="196"/>
      <c r="D184" s="190" t="s">
        <v>129</v>
      </c>
      <c r="E184" s="197" t="s">
        <v>21</v>
      </c>
      <c r="F184" s="198" t="s">
        <v>224</v>
      </c>
      <c r="G184" s="196"/>
      <c r="H184" s="199">
        <v>6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129</v>
      </c>
      <c r="AU184" s="205" t="s">
        <v>84</v>
      </c>
      <c r="AV184" s="13" t="s">
        <v>84</v>
      </c>
      <c r="AW184" s="13" t="s">
        <v>36</v>
      </c>
      <c r="AX184" s="13" t="s">
        <v>74</v>
      </c>
      <c r="AY184" s="205" t="s">
        <v>119</v>
      </c>
    </row>
    <row r="185" spans="1:65" s="13" customFormat="1" ht="11.25">
      <c r="B185" s="195"/>
      <c r="C185" s="196"/>
      <c r="D185" s="190" t="s">
        <v>129</v>
      </c>
      <c r="E185" s="197" t="s">
        <v>21</v>
      </c>
      <c r="F185" s="198" t="s">
        <v>225</v>
      </c>
      <c r="G185" s="196"/>
      <c r="H185" s="199">
        <v>6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129</v>
      </c>
      <c r="AU185" s="205" t="s">
        <v>84</v>
      </c>
      <c r="AV185" s="13" t="s">
        <v>84</v>
      </c>
      <c r="AW185" s="13" t="s">
        <v>36</v>
      </c>
      <c r="AX185" s="13" t="s">
        <v>74</v>
      </c>
      <c r="AY185" s="205" t="s">
        <v>119</v>
      </c>
    </row>
    <row r="186" spans="1:65" s="14" customFormat="1" ht="11.25">
      <c r="B186" s="206"/>
      <c r="C186" s="207"/>
      <c r="D186" s="190" t="s">
        <v>129</v>
      </c>
      <c r="E186" s="208" t="s">
        <v>21</v>
      </c>
      <c r="F186" s="209" t="s">
        <v>132</v>
      </c>
      <c r="G186" s="207"/>
      <c r="H186" s="210">
        <v>22</v>
      </c>
      <c r="I186" s="211"/>
      <c r="J186" s="207"/>
      <c r="K186" s="207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129</v>
      </c>
      <c r="AU186" s="216" t="s">
        <v>84</v>
      </c>
      <c r="AV186" s="14" t="s">
        <v>126</v>
      </c>
      <c r="AW186" s="14" t="s">
        <v>36</v>
      </c>
      <c r="AX186" s="14" t="s">
        <v>79</v>
      </c>
      <c r="AY186" s="216" t="s">
        <v>119</v>
      </c>
    </row>
    <row r="187" spans="1:65" s="2" customFormat="1" ht="33" customHeight="1">
      <c r="A187" s="37"/>
      <c r="B187" s="38"/>
      <c r="C187" s="177" t="s">
        <v>226</v>
      </c>
      <c r="D187" s="177" t="s">
        <v>122</v>
      </c>
      <c r="E187" s="178" t="s">
        <v>227</v>
      </c>
      <c r="F187" s="179" t="s">
        <v>228</v>
      </c>
      <c r="G187" s="180" t="s">
        <v>218</v>
      </c>
      <c r="H187" s="181">
        <v>164</v>
      </c>
      <c r="I187" s="182"/>
      <c r="J187" s="183">
        <f>ROUND(I187*H187,2)</f>
        <v>0</v>
      </c>
      <c r="K187" s="179" t="s">
        <v>135</v>
      </c>
      <c r="L187" s="42"/>
      <c r="M187" s="184" t="s">
        <v>21</v>
      </c>
      <c r="N187" s="185" t="s">
        <v>45</v>
      </c>
      <c r="O187" s="67"/>
      <c r="P187" s="186">
        <f>O187*H187</f>
        <v>0</v>
      </c>
      <c r="Q187" s="186">
        <v>3.13E-3</v>
      </c>
      <c r="R187" s="186">
        <f>Q187*H187</f>
        <v>0.51332</v>
      </c>
      <c r="S187" s="186">
        <v>0</v>
      </c>
      <c r="T187" s="18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8" t="s">
        <v>126</v>
      </c>
      <c r="AT187" s="188" t="s">
        <v>122</v>
      </c>
      <c r="AU187" s="188" t="s">
        <v>84</v>
      </c>
      <c r="AY187" s="19" t="s">
        <v>119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79</v>
      </c>
      <c r="BK187" s="189">
        <f>ROUND(I187*H187,2)</f>
        <v>0</v>
      </c>
      <c r="BL187" s="19" t="s">
        <v>126</v>
      </c>
      <c r="BM187" s="188" t="s">
        <v>229</v>
      </c>
    </row>
    <row r="188" spans="1:65" s="2" customFormat="1" ht="29.25">
      <c r="A188" s="37"/>
      <c r="B188" s="38"/>
      <c r="C188" s="39"/>
      <c r="D188" s="190" t="s">
        <v>128</v>
      </c>
      <c r="E188" s="39"/>
      <c r="F188" s="191" t="s">
        <v>230</v>
      </c>
      <c r="G188" s="39"/>
      <c r="H188" s="39"/>
      <c r="I188" s="192"/>
      <c r="J188" s="39"/>
      <c r="K188" s="39"/>
      <c r="L188" s="42"/>
      <c r="M188" s="193"/>
      <c r="N188" s="194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9" t="s">
        <v>128</v>
      </c>
      <c r="AU188" s="19" t="s">
        <v>84</v>
      </c>
    </row>
    <row r="189" spans="1:65" s="2" customFormat="1" ht="11.25">
      <c r="A189" s="37"/>
      <c r="B189" s="38"/>
      <c r="C189" s="39"/>
      <c r="D189" s="217" t="s">
        <v>138</v>
      </c>
      <c r="E189" s="39"/>
      <c r="F189" s="218" t="s">
        <v>231</v>
      </c>
      <c r="G189" s="39"/>
      <c r="H189" s="39"/>
      <c r="I189" s="192"/>
      <c r="J189" s="39"/>
      <c r="K189" s="39"/>
      <c r="L189" s="42"/>
      <c r="M189" s="193"/>
      <c r="N189" s="194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9" t="s">
        <v>138</v>
      </c>
      <c r="AU189" s="19" t="s">
        <v>84</v>
      </c>
    </row>
    <row r="190" spans="1:65" s="13" customFormat="1" ht="11.25">
      <c r="B190" s="195"/>
      <c r="C190" s="196"/>
      <c r="D190" s="190" t="s">
        <v>129</v>
      </c>
      <c r="E190" s="197" t="s">
        <v>21</v>
      </c>
      <c r="F190" s="198" t="s">
        <v>232</v>
      </c>
      <c r="G190" s="196"/>
      <c r="H190" s="199">
        <v>3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129</v>
      </c>
      <c r="AU190" s="205" t="s">
        <v>84</v>
      </c>
      <c r="AV190" s="13" t="s">
        <v>84</v>
      </c>
      <c r="AW190" s="13" t="s">
        <v>36</v>
      </c>
      <c r="AX190" s="13" t="s">
        <v>74</v>
      </c>
      <c r="AY190" s="205" t="s">
        <v>119</v>
      </c>
    </row>
    <row r="191" spans="1:65" s="13" customFormat="1" ht="11.25">
      <c r="B191" s="195"/>
      <c r="C191" s="196"/>
      <c r="D191" s="190" t="s">
        <v>129</v>
      </c>
      <c r="E191" s="197" t="s">
        <v>21</v>
      </c>
      <c r="F191" s="198" t="s">
        <v>233</v>
      </c>
      <c r="G191" s="196"/>
      <c r="H191" s="199">
        <v>2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129</v>
      </c>
      <c r="AU191" s="205" t="s">
        <v>84</v>
      </c>
      <c r="AV191" s="13" t="s">
        <v>84</v>
      </c>
      <c r="AW191" s="13" t="s">
        <v>36</v>
      </c>
      <c r="AX191" s="13" t="s">
        <v>74</v>
      </c>
      <c r="AY191" s="205" t="s">
        <v>119</v>
      </c>
    </row>
    <row r="192" spans="1:65" s="13" customFormat="1" ht="11.25">
      <c r="B192" s="195"/>
      <c r="C192" s="196"/>
      <c r="D192" s="190" t="s">
        <v>129</v>
      </c>
      <c r="E192" s="197" t="s">
        <v>21</v>
      </c>
      <c r="F192" s="198" t="s">
        <v>234</v>
      </c>
      <c r="G192" s="196"/>
      <c r="H192" s="199">
        <v>3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129</v>
      </c>
      <c r="AU192" s="205" t="s">
        <v>84</v>
      </c>
      <c r="AV192" s="13" t="s">
        <v>84</v>
      </c>
      <c r="AW192" s="13" t="s">
        <v>36</v>
      </c>
      <c r="AX192" s="13" t="s">
        <v>74</v>
      </c>
      <c r="AY192" s="205" t="s">
        <v>119</v>
      </c>
    </row>
    <row r="193" spans="2:51" s="13" customFormat="1" ht="11.25">
      <c r="B193" s="195"/>
      <c r="C193" s="196"/>
      <c r="D193" s="190" t="s">
        <v>129</v>
      </c>
      <c r="E193" s="197" t="s">
        <v>21</v>
      </c>
      <c r="F193" s="198" t="s">
        <v>235</v>
      </c>
      <c r="G193" s="196"/>
      <c r="H193" s="199">
        <v>3</v>
      </c>
      <c r="I193" s="200"/>
      <c r="J193" s="196"/>
      <c r="K193" s="196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129</v>
      </c>
      <c r="AU193" s="205" t="s">
        <v>84</v>
      </c>
      <c r="AV193" s="13" t="s">
        <v>84</v>
      </c>
      <c r="AW193" s="13" t="s">
        <v>36</v>
      </c>
      <c r="AX193" s="13" t="s">
        <v>74</v>
      </c>
      <c r="AY193" s="205" t="s">
        <v>119</v>
      </c>
    </row>
    <row r="194" spans="2:51" s="13" customFormat="1" ht="11.25">
      <c r="B194" s="195"/>
      <c r="C194" s="196"/>
      <c r="D194" s="190" t="s">
        <v>129</v>
      </c>
      <c r="E194" s="197" t="s">
        <v>21</v>
      </c>
      <c r="F194" s="198" t="s">
        <v>236</v>
      </c>
      <c r="G194" s="196"/>
      <c r="H194" s="199">
        <v>21</v>
      </c>
      <c r="I194" s="200"/>
      <c r="J194" s="196"/>
      <c r="K194" s="196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129</v>
      </c>
      <c r="AU194" s="205" t="s">
        <v>84</v>
      </c>
      <c r="AV194" s="13" t="s">
        <v>84</v>
      </c>
      <c r="AW194" s="13" t="s">
        <v>36</v>
      </c>
      <c r="AX194" s="13" t="s">
        <v>74</v>
      </c>
      <c r="AY194" s="205" t="s">
        <v>119</v>
      </c>
    </row>
    <row r="195" spans="2:51" s="13" customFormat="1" ht="11.25">
      <c r="B195" s="195"/>
      <c r="C195" s="196"/>
      <c r="D195" s="190" t="s">
        <v>129</v>
      </c>
      <c r="E195" s="197" t="s">
        <v>21</v>
      </c>
      <c r="F195" s="198" t="s">
        <v>237</v>
      </c>
      <c r="G195" s="196"/>
      <c r="H195" s="199">
        <v>12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129</v>
      </c>
      <c r="AU195" s="205" t="s">
        <v>84</v>
      </c>
      <c r="AV195" s="13" t="s">
        <v>84</v>
      </c>
      <c r="AW195" s="13" t="s">
        <v>36</v>
      </c>
      <c r="AX195" s="13" t="s">
        <v>74</v>
      </c>
      <c r="AY195" s="205" t="s">
        <v>119</v>
      </c>
    </row>
    <row r="196" spans="2:51" s="13" customFormat="1" ht="11.25">
      <c r="B196" s="195"/>
      <c r="C196" s="196"/>
      <c r="D196" s="190" t="s">
        <v>129</v>
      </c>
      <c r="E196" s="197" t="s">
        <v>21</v>
      </c>
      <c r="F196" s="198" t="s">
        <v>238</v>
      </c>
      <c r="G196" s="196"/>
      <c r="H196" s="199">
        <v>4</v>
      </c>
      <c r="I196" s="200"/>
      <c r="J196" s="196"/>
      <c r="K196" s="196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129</v>
      </c>
      <c r="AU196" s="205" t="s">
        <v>84</v>
      </c>
      <c r="AV196" s="13" t="s">
        <v>84</v>
      </c>
      <c r="AW196" s="13" t="s">
        <v>36</v>
      </c>
      <c r="AX196" s="13" t="s">
        <v>74</v>
      </c>
      <c r="AY196" s="205" t="s">
        <v>119</v>
      </c>
    </row>
    <row r="197" spans="2:51" s="13" customFormat="1" ht="11.25">
      <c r="B197" s="195"/>
      <c r="C197" s="196"/>
      <c r="D197" s="190" t="s">
        <v>129</v>
      </c>
      <c r="E197" s="197" t="s">
        <v>21</v>
      </c>
      <c r="F197" s="198" t="s">
        <v>239</v>
      </c>
      <c r="G197" s="196"/>
      <c r="H197" s="199">
        <v>4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129</v>
      </c>
      <c r="AU197" s="205" t="s">
        <v>84</v>
      </c>
      <c r="AV197" s="13" t="s">
        <v>84</v>
      </c>
      <c r="AW197" s="13" t="s">
        <v>36</v>
      </c>
      <c r="AX197" s="13" t="s">
        <v>74</v>
      </c>
      <c r="AY197" s="205" t="s">
        <v>119</v>
      </c>
    </row>
    <row r="198" spans="2:51" s="13" customFormat="1" ht="11.25">
      <c r="B198" s="195"/>
      <c r="C198" s="196"/>
      <c r="D198" s="190" t="s">
        <v>129</v>
      </c>
      <c r="E198" s="197" t="s">
        <v>21</v>
      </c>
      <c r="F198" s="198" t="s">
        <v>240</v>
      </c>
      <c r="G198" s="196"/>
      <c r="H198" s="199">
        <v>3</v>
      </c>
      <c r="I198" s="200"/>
      <c r="J198" s="196"/>
      <c r="K198" s="196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129</v>
      </c>
      <c r="AU198" s="205" t="s">
        <v>84</v>
      </c>
      <c r="AV198" s="13" t="s">
        <v>84</v>
      </c>
      <c r="AW198" s="13" t="s">
        <v>36</v>
      </c>
      <c r="AX198" s="13" t="s">
        <v>74</v>
      </c>
      <c r="AY198" s="205" t="s">
        <v>119</v>
      </c>
    </row>
    <row r="199" spans="2:51" s="13" customFormat="1" ht="11.25">
      <c r="B199" s="195"/>
      <c r="C199" s="196"/>
      <c r="D199" s="190" t="s">
        <v>129</v>
      </c>
      <c r="E199" s="197" t="s">
        <v>21</v>
      </c>
      <c r="F199" s="198" t="s">
        <v>241</v>
      </c>
      <c r="G199" s="196"/>
      <c r="H199" s="199">
        <v>3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129</v>
      </c>
      <c r="AU199" s="205" t="s">
        <v>84</v>
      </c>
      <c r="AV199" s="13" t="s">
        <v>84</v>
      </c>
      <c r="AW199" s="13" t="s">
        <v>36</v>
      </c>
      <c r="AX199" s="13" t="s">
        <v>74</v>
      </c>
      <c r="AY199" s="205" t="s">
        <v>119</v>
      </c>
    </row>
    <row r="200" spans="2:51" s="13" customFormat="1" ht="11.25">
      <c r="B200" s="195"/>
      <c r="C200" s="196"/>
      <c r="D200" s="190" t="s">
        <v>129</v>
      </c>
      <c r="E200" s="197" t="s">
        <v>21</v>
      </c>
      <c r="F200" s="198" t="s">
        <v>242</v>
      </c>
      <c r="G200" s="196"/>
      <c r="H200" s="199">
        <v>14</v>
      </c>
      <c r="I200" s="200"/>
      <c r="J200" s="196"/>
      <c r="K200" s="196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129</v>
      </c>
      <c r="AU200" s="205" t="s">
        <v>84</v>
      </c>
      <c r="AV200" s="13" t="s">
        <v>84</v>
      </c>
      <c r="AW200" s="13" t="s">
        <v>36</v>
      </c>
      <c r="AX200" s="13" t="s">
        <v>74</v>
      </c>
      <c r="AY200" s="205" t="s">
        <v>119</v>
      </c>
    </row>
    <row r="201" spans="2:51" s="13" customFormat="1" ht="11.25">
      <c r="B201" s="195"/>
      <c r="C201" s="196"/>
      <c r="D201" s="190" t="s">
        <v>129</v>
      </c>
      <c r="E201" s="197" t="s">
        <v>21</v>
      </c>
      <c r="F201" s="198" t="s">
        <v>243</v>
      </c>
      <c r="G201" s="196"/>
      <c r="H201" s="199">
        <v>10</v>
      </c>
      <c r="I201" s="200"/>
      <c r="J201" s="196"/>
      <c r="K201" s="196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129</v>
      </c>
      <c r="AU201" s="205" t="s">
        <v>84</v>
      </c>
      <c r="AV201" s="13" t="s">
        <v>84</v>
      </c>
      <c r="AW201" s="13" t="s">
        <v>36</v>
      </c>
      <c r="AX201" s="13" t="s">
        <v>74</v>
      </c>
      <c r="AY201" s="205" t="s">
        <v>119</v>
      </c>
    </row>
    <row r="202" spans="2:51" s="13" customFormat="1" ht="11.25">
      <c r="B202" s="195"/>
      <c r="C202" s="196"/>
      <c r="D202" s="190" t="s">
        <v>129</v>
      </c>
      <c r="E202" s="197" t="s">
        <v>21</v>
      </c>
      <c r="F202" s="198" t="s">
        <v>244</v>
      </c>
      <c r="G202" s="196"/>
      <c r="H202" s="199">
        <v>2</v>
      </c>
      <c r="I202" s="200"/>
      <c r="J202" s="196"/>
      <c r="K202" s="196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129</v>
      </c>
      <c r="AU202" s="205" t="s">
        <v>84</v>
      </c>
      <c r="AV202" s="13" t="s">
        <v>84</v>
      </c>
      <c r="AW202" s="13" t="s">
        <v>36</v>
      </c>
      <c r="AX202" s="13" t="s">
        <v>74</v>
      </c>
      <c r="AY202" s="205" t="s">
        <v>119</v>
      </c>
    </row>
    <row r="203" spans="2:51" s="13" customFormat="1" ht="11.25">
      <c r="B203" s="195"/>
      <c r="C203" s="196"/>
      <c r="D203" s="190" t="s">
        <v>129</v>
      </c>
      <c r="E203" s="197" t="s">
        <v>21</v>
      </c>
      <c r="F203" s="198" t="s">
        <v>245</v>
      </c>
      <c r="G203" s="196"/>
      <c r="H203" s="199">
        <v>2</v>
      </c>
      <c r="I203" s="200"/>
      <c r="J203" s="196"/>
      <c r="K203" s="196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129</v>
      </c>
      <c r="AU203" s="205" t="s">
        <v>84</v>
      </c>
      <c r="AV203" s="13" t="s">
        <v>84</v>
      </c>
      <c r="AW203" s="13" t="s">
        <v>36</v>
      </c>
      <c r="AX203" s="13" t="s">
        <v>74</v>
      </c>
      <c r="AY203" s="205" t="s">
        <v>119</v>
      </c>
    </row>
    <row r="204" spans="2:51" s="13" customFormat="1" ht="11.25">
      <c r="B204" s="195"/>
      <c r="C204" s="196"/>
      <c r="D204" s="190" t="s">
        <v>129</v>
      </c>
      <c r="E204" s="197" t="s">
        <v>21</v>
      </c>
      <c r="F204" s="198" t="s">
        <v>246</v>
      </c>
      <c r="G204" s="196"/>
      <c r="H204" s="199">
        <v>2</v>
      </c>
      <c r="I204" s="200"/>
      <c r="J204" s="196"/>
      <c r="K204" s="196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129</v>
      </c>
      <c r="AU204" s="205" t="s">
        <v>84</v>
      </c>
      <c r="AV204" s="13" t="s">
        <v>84</v>
      </c>
      <c r="AW204" s="13" t="s">
        <v>36</v>
      </c>
      <c r="AX204" s="13" t="s">
        <v>74</v>
      </c>
      <c r="AY204" s="205" t="s">
        <v>119</v>
      </c>
    </row>
    <row r="205" spans="2:51" s="13" customFormat="1" ht="11.25">
      <c r="B205" s="195"/>
      <c r="C205" s="196"/>
      <c r="D205" s="190" t="s">
        <v>129</v>
      </c>
      <c r="E205" s="197" t="s">
        <v>21</v>
      </c>
      <c r="F205" s="198" t="s">
        <v>247</v>
      </c>
      <c r="G205" s="196"/>
      <c r="H205" s="199">
        <v>2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129</v>
      </c>
      <c r="AU205" s="205" t="s">
        <v>84</v>
      </c>
      <c r="AV205" s="13" t="s">
        <v>84</v>
      </c>
      <c r="AW205" s="13" t="s">
        <v>36</v>
      </c>
      <c r="AX205" s="13" t="s">
        <v>74</v>
      </c>
      <c r="AY205" s="205" t="s">
        <v>119</v>
      </c>
    </row>
    <row r="206" spans="2:51" s="13" customFormat="1" ht="11.25">
      <c r="B206" s="195"/>
      <c r="C206" s="196"/>
      <c r="D206" s="190" t="s">
        <v>129</v>
      </c>
      <c r="E206" s="197" t="s">
        <v>21</v>
      </c>
      <c r="F206" s="198" t="s">
        <v>248</v>
      </c>
      <c r="G206" s="196"/>
      <c r="H206" s="199">
        <v>3</v>
      </c>
      <c r="I206" s="200"/>
      <c r="J206" s="196"/>
      <c r="K206" s="196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129</v>
      </c>
      <c r="AU206" s="205" t="s">
        <v>84</v>
      </c>
      <c r="AV206" s="13" t="s">
        <v>84</v>
      </c>
      <c r="AW206" s="13" t="s">
        <v>36</v>
      </c>
      <c r="AX206" s="13" t="s">
        <v>74</v>
      </c>
      <c r="AY206" s="205" t="s">
        <v>119</v>
      </c>
    </row>
    <row r="207" spans="2:51" s="13" customFormat="1" ht="11.25">
      <c r="B207" s="195"/>
      <c r="C207" s="196"/>
      <c r="D207" s="190" t="s">
        <v>129</v>
      </c>
      <c r="E207" s="197" t="s">
        <v>21</v>
      </c>
      <c r="F207" s="198" t="s">
        <v>249</v>
      </c>
      <c r="G207" s="196"/>
      <c r="H207" s="199">
        <v>2</v>
      </c>
      <c r="I207" s="200"/>
      <c r="J207" s="196"/>
      <c r="K207" s="196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129</v>
      </c>
      <c r="AU207" s="205" t="s">
        <v>84</v>
      </c>
      <c r="AV207" s="13" t="s">
        <v>84</v>
      </c>
      <c r="AW207" s="13" t="s">
        <v>36</v>
      </c>
      <c r="AX207" s="13" t="s">
        <v>74</v>
      </c>
      <c r="AY207" s="205" t="s">
        <v>119</v>
      </c>
    </row>
    <row r="208" spans="2:51" s="13" customFormat="1" ht="11.25">
      <c r="B208" s="195"/>
      <c r="C208" s="196"/>
      <c r="D208" s="190" t="s">
        <v>129</v>
      </c>
      <c r="E208" s="197" t="s">
        <v>21</v>
      </c>
      <c r="F208" s="198" t="s">
        <v>250</v>
      </c>
      <c r="G208" s="196"/>
      <c r="H208" s="199">
        <v>2</v>
      </c>
      <c r="I208" s="200"/>
      <c r="J208" s="196"/>
      <c r="K208" s="196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129</v>
      </c>
      <c r="AU208" s="205" t="s">
        <v>84</v>
      </c>
      <c r="AV208" s="13" t="s">
        <v>84</v>
      </c>
      <c r="AW208" s="13" t="s">
        <v>36</v>
      </c>
      <c r="AX208" s="13" t="s">
        <v>74</v>
      </c>
      <c r="AY208" s="205" t="s">
        <v>119</v>
      </c>
    </row>
    <row r="209" spans="1:65" s="13" customFormat="1" ht="11.25">
      <c r="B209" s="195"/>
      <c r="C209" s="196"/>
      <c r="D209" s="190" t="s">
        <v>129</v>
      </c>
      <c r="E209" s="197" t="s">
        <v>21</v>
      </c>
      <c r="F209" s="198" t="s">
        <v>251</v>
      </c>
      <c r="G209" s="196"/>
      <c r="H209" s="199">
        <v>4</v>
      </c>
      <c r="I209" s="200"/>
      <c r="J209" s="196"/>
      <c r="K209" s="196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129</v>
      </c>
      <c r="AU209" s="205" t="s">
        <v>84</v>
      </c>
      <c r="AV209" s="13" t="s">
        <v>84</v>
      </c>
      <c r="AW209" s="13" t="s">
        <v>36</v>
      </c>
      <c r="AX209" s="13" t="s">
        <v>74</v>
      </c>
      <c r="AY209" s="205" t="s">
        <v>119</v>
      </c>
    </row>
    <row r="210" spans="1:65" s="13" customFormat="1" ht="11.25">
      <c r="B210" s="195"/>
      <c r="C210" s="196"/>
      <c r="D210" s="190" t="s">
        <v>129</v>
      </c>
      <c r="E210" s="197" t="s">
        <v>21</v>
      </c>
      <c r="F210" s="198" t="s">
        <v>252</v>
      </c>
      <c r="G210" s="196"/>
      <c r="H210" s="199">
        <v>4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129</v>
      </c>
      <c r="AU210" s="205" t="s">
        <v>84</v>
      </c>
      <c r="AV210" s="13" t="s">
        <v>84</v>
      </c>
      <c r="AW210" s="13" t="s">
        <v>36</v>
      </c>
      <c r="AX210" s="13" t="s">
        <v>74</v>
      </c>
      <c r="AY210" s="205" t="s">
        <v>119</v>
      </c>
    </row>
    <row r="211" spans="1:65" s="13" customFormat="1" ht="11.25">
      <c r="B211" s="195"/>
      <c r="C211" s="196"/>
      <c r="D211" s="190" t="s">
        <v>129</v>
      </c>
      <c r="E211" s="197" t="s">
        <v>21</v>
      </c>
      <c r="F211" s="198" t="s">
        <v>253</v>
      </c>
      <c r="G211" s="196"/>
      <c r="H211" s="199">
        <v>2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129</v>
      </c>
      <c r="AU211" s="205" t="s">
        <v>84</v>
      </c>
      <c r="AV211" s="13" t="s">
        <v>84</v>
      </c>
      <c r="AW211" s="13" t="s">
        <v>36</v>
      </c>
      <c r="AX211" s="13" t="s">
        <v>74</v>
      </c>
      <c r="AY211" s="205" t="s">
        <v>119</v>
      </c>
    </row>
    <row r="212" spans="1:65" s="13" customFormat="1" ht="11.25">
      <c r="B212" s="195"/>
      <c r="C212" s="196"/>
      <c r="D212" s="190" t="s">
        <v>129</v>
      </c>
      <c r="E212" s="197" t="s">
        <v>21</v>
      </c>
      <c r="F212" s="198" t="s">
        <v>254</v>
      </c>
      <c r="G212" s="196"/>
      <c r="H212" s="199">
        <v>2</v>
      </c>
      <c r="I212" s="200"/>
      <c r="J212" s="196"/>
      <c r="K212" s="196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129</v>
      </c>
      <c r="AU212" s="205" t="s">
        <v>84</v>
      </c>
      <c r="AV212" s="13" t="s">
        <v>84</v>
      </c>
      <c r="AW212" s="13" t="s">
        <v>36</v>
      </c>
      <c r="AX212" s="13" t="s">
        <v>74</v>
      </c>
      <c r="AY212" s="205" t="s">
        <v>119</v>
      </c>
    </row>
    <row r="213" spans="1:65" s="13" customFormat="1" ht="11.25">
      <c r="B213" s="195"/>
      <c r="C213" s="196"/>
      <c r="D213" s="190" t="s">
        <v>129</v>
      </c>
      <c r="E213" s="197" t="s">
        <v>21</v>
      </c>
      <c r="F213" s="198" t="s">
        <v>255</v>
      </c>
      <c r="G213" s="196"/>
      <c r="H213" s="199">
        <v>2</v>
      </c>
      <c r="I213" s="200"/>
      <c r="J213" s="196"/>
      <c r="K213" s="196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129</v>
      </c>
      <c r="AU213" s="205" t="s">
        <v>84</v>
      </c>
      <c r="AV213" s="13" t="s">
        <v>84</v>
      </c>
      <c r="AW213" s="13" t="s">
        <v>36</v>
      </c>
      <c r="AX213" s="13" t="s">
        <v>74</v>
      </c>
      <c r="AY213" s="205" t="s">
        <v>119</v>
      </c>
    </row>
    <row r="214" spans="1:65" s="13" customFormat="1" ht="11.25">
      <c r="B214" s="195"/>
      <c r="C214" s="196"/>
      <c r="D214" s="190" t="s">
        <v>129</v>
      </c>
      <c r="E214" s="197" t="s">
        <v>21</v>
      </c>
      <c r="F214" s="198" t="s">
        <v>256</v>
      </c>
      <c r="G214" s="196"/>
      <c r="H214" s="199">
        <v>2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129</v>
      </c>
      <c r="AU214" s="205" t="s">
        <v>84</v>
      </c>
      <c r="AV214" s="13" t="s">
        <v>84</v>
      </c>
      <c r="AW214" s="13" t="s">
        <v>36</v>
      </c>
      <c r="AX214" s="13" t="s">
        <v>74</v>
      </c>
      <c r="AY214" s="205" t="s">
        <v>119</v>
      </c>
    </row>
    <row r="215" spans="1:65" s="13" customFormat="1" ht="11.25">
      <c r="B215" s="195"/>
      <c r="C215" s="196"/>
      <c r="D215" s="190" t="s">
        <v>129</v>
      </c>
      <c r="E215" s="197" t="s">
        <v>21</v>
      </c>
      <c r="F215" s="198" t="s">
        <v>257</v>
      </c>
      <c r="G215" s="196"/>
      <c r="H215" s="199">
        <v>3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129</v>
      </c>
      <c r="AU215" s="205" t="s">
        <v>84</v>
      </c>
      <c r="AV215" s="13" t="s">
        <v>84</v>
      </c>
      <c r="AW215" s="13" t="s">
        <v>36</v>
      </c>
      <c r="AX215" s="13" t="s">
        <v>74</v>
      </c>
      <c r="AY215" s="205" t="s">
        <v>119</v>
      </c>
    </row>
    <row r="216" spans="1:65" s="13" customFormat="1" ht="11.25">
      <c r="B216" s="195"/>
      <c r="C216" s="196"/>
      <c r="D216" s="190" t="s">
        <v>129</v>
      </c>
      <c r="E216" s="197" t="s">
        <v>21</v>
      </c>
      <c r="F216" s="198" t="s">
        <v>258</v>
      </c>
      <c r="G216" s="196"/>
      <c r="H216" s="199">
        <v>3</v>
      </c>
      <c r="I216" s="200"/>
      <c r="J216" s="196"/>
      <c r="K216" s="196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129</v>
      </c>
      <c r="AU216" s="205" t="s">
        <v>84</v>
      </c>
      <c r="AV216" s="13" t="s">
        <v>84</v>
      </c>
      <c r="AW216" s="13" t="s">
        <v>36</v>
      </c>
      <c r="AX216" s="13" t="s">
        <v>74</v>
      </c>
      <c r="AY216" s="205" t="s">
        <v>119</v>
      </c>
    </row>
    <row r="217" spans="1:65" s="13" customFormat="1" ht="11.25">
      <c r="B217" s="195"/>
      <c r="C217" s="196"/>
      <c r="D217" s="190" t="s">
        <v>129</v>
      </c>
      <c r="E217" s="197" t="s">
        <v>21</v>
      </c>
      <c r="F217" s="198" t="s">
        <v>259</v>
      </c>
      <c r="G217" s="196"/>
      <c r="H217" s="199">
        <v>3</v>
      </c>
      <c r="I217" s="200"/>
      <c r="J217" s="196"/>
      <c r="K217" s="196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129</v>
      </c>
      <c r="AU217" s="205" t="s">
        <v>84</v>
      </c>
      <c r="AV217" s="13" t="s">
        <v>84</v>
      </c>
      <c r="AW217" s="13" t="s">
        <v>36</v>
      </c>
      <c r="AX217" s="13" t="s">
        <v>74</v>
      </c>
      <c r="AY217" s="205" t="s">
        <v>119</v>
      </c>
    </row>
    <row r="218" spans="1:65" s="13" customFormat="1" ht="11.25">
      <c r="B218" s="195"/>
      <c r="C218" s="196"/>
      <c r="D218" s="190" t="s">
        <v>129</v>
      </c>
      <c r="E218" s="197" t="s">
        <v>21</v>
      </c>
      <c r="F218" s="198" t="s">
        <v>260</v>
      </c>
      <c r="G218" s="196"/>
      <c r="H218" s="199">
        <v>42</v>
      </c>
      <c r="I218" s="200"/>
      <c r="J218" s="196"/>
      <c r="K218" s="196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129</v>
      </c>
      <c r="AU218" s="205" t="s">
        <v>84</v>
      </c>
      <c r="AV218" s="13" t="s">
        <v>84</v>
      </c>
      <c r="AW218" s="13" t="s">
        <v>36</v>
      </c>
      <c r="AX218" s="13" t="s">
        <v>74</v>
      </c>
      <c r="AY218" s="205" t="s">
        <v>119</v>
      </c>
    </row>
    <row r="219" spans="1:65" s="14" customFormat="1" ht="11.25">
      <c r="B219" s="206"/>
      <c r="C219" s="207"/>
      <c r="D219" s="190" t="s">
        <v>129</v>
      </c>
      <c r="E219" s="208" t="s">
        <v>21</v>
      </c>
      <c r="F219" s="209" t="s">
        <v>132</v>
      </c>
      <c r="G219" s="207"/>
      <c r="H219" s="210">
        <v>164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129</v>
      </c>
      <c r="AU219" s="216" t="s">
        <v>84</v>
      </c>
      <c r="AV219" s="14" t="s">
        <v>126</v>
      </c>
      <c r="AW219" s="14" t="s">
        <v>36</v>
      </c>
      <c r="AX219" s="14" t="s">
        <v>79</v>
      </c>
      <c r="AY219" s="216" t="s">
        <v>119</v>
      </c>
    </row>
    <row r="220" spans="1:65" s="2" customFormat="1" ht="33" customHeight="1">
      <c r="A220" s="37"/>
      <c r="B220" s="38"/>
      <c r="C220" s="177" t="s">
        <v>261</v>
      </c>
      <c r="D220" s="177" t="s">
        <v>122</v>
      </c>
      <c r="E220" s="178" t="s">
        <v>262</v>
      </c>
      <c r="F220" s="179" t="s">
        <v>263</v>
      </c>
      <c r="G220" s="180" t="s">
        <v>218</v>
      </c>
      <c r="H220" s="181">
        <v>30</v>
      </c>
      <c r="I220" s="182"/>
      <c r="J220" s="183">
        <f>ROUND(I220*H220,2)</f>
        <v>0</v>
      </c>
      <c r="K220" s="179" t="s">
        <v>135</v>
      </c>
      <c r="L220" s="42"/>
      <c r="M220" s="184" t="s">
        <v>21</v>
      </c>
      <c r="N220" s="185" t="s">
        <v>45</v>
      </c>
      <c r="O220" s="67"/>
      <c r="P220" s="186">
        <f>O220*H220</f>
        <v>0</v>
      </c>
      <c r="Q220" s="186">
        <v>5.62E-3</v>
      </c>
      <c r="R220" s="186">
        <f>Q220*H220</f>
        <v>0.1686</v>
      </c>
      <c r="S220" s="186">
        <v>0</v>
      </c>
      <c r="T220" s="18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8" t="s">
        <v>126</v>
      </c>
      <c r="AT220" s="188" t="s">
        <v>122</v>
      </c>
      <c r="AU220" s="188" t="s">
        <v>84</v>
      </c>
      <c r="AY220" s="19" t="s">
        <v>119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19" t="s">
        <v>79</v>
      </c>
      <c r="BK220" s="189">
        <f>ROUND(I220*H220,2)</f>
        <v>0</v>
      </c>
      <c r="BL220" s="19" t="s">
        <v>126</v>
      </c>
      <c r="BM220" s="188" t="s">
        <v>264</v>
      </c>
    </row>
    <row r="221" spans="1:65" s="2" customFormat="1" ht="29.25">
      <c r="A221" s="37"/>
      <c r="B221" s="38"/>
      <c r="C221" s="39"/>
      <c r="D221" s="190" t="s">
        <v>128</v>
      </c>
      <c r="E221" s="39"/>
      <c r="F221" s="191" t="s">
        <v>265</v>
      </c>
      <c r="G221" s="39"/>
      <c r="H221" s="39"/>
      <c r="I221" s="192"/>
      <c r="J221" s="39"/>
      <c r="K221" s="39"/>
      <c r="L221" s="42"/>
      <c r="M221" s="193"/>
      <c r="N221" s="194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9" t="s">
        <v>128</v>
      </c>
      <c r="AU221" s="19" t="s">
        <v>84</v>
      </c>
    </row>
    <row r="222" spans="1:65" s="2" customFormat="1" ht="11.25">
      <c r="A222" s="37"/>
      <c r="B222" s="38"/>
      <c r="C222" s="39"/>
      <c r="D222" s="217" t="s">
        <v>138</v>
      </c>
      <c r="E222" s="39"/>
      <c r="F222" s="218" t="s">
        <v>266</v>
      </c>
      <c r="G222" s="39"/>
      <c r="H222" s="39"/>
      <c r="I222" s="192"/>
      <c r="J222" s="39"/>
      <c r="K222" s="39"/>
      <c r="L222" s="42"/>
      <c r="M222" s="193"/>
      <c r="N222" s="194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9" t="s">
        <v>138</v>
      </c>
      <c r="AU222" s="19" t="s">
        <v>84</v>
      </c>
    </row>
    <row r="223" spans="1:65" s="13" customFormat="1" ht="11.25">
      <c r="B223" s="195"/>
      <c r="C223" s="196"/>
      <c r="D223" s="190" t="s">
        <v>129</v>
      </c>
      <c r="E223" s="197" t="s">
        <v>21</v>
      </c>
      <c r="F223" s="198" t="s">
        <v>267</v>
      </c>
      <c r="G223" s="196"/>
      <c r="H223" s="199">
        <v>2</v>
      </c>
      <c r="I223" s="200"/>
      <c r="J223" s="196"/>
      <c r="K223" s="196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129</v>
      </c>
      <c r="AU223" s="205" t="s">
        <v>84</v>
      </c>
      <c r="AV223" s="13" t="s">
        <v>84</v>
      </c>
      <c r="AW223" s="13" t="s">
        <v>36</v>
      </c>
      <c r="AX223" s="13" t="s">
        <v>74</v>
      </c>
      <c r="AY223" s="205" t="s">
        <v>119</v>
      </c>
    </row>
    <row r="224" spans="1:65" s="13" customFormat="1" ht="11.25">
      <c r="B224" s="195"/>
      <c r="C224" s="196"/>
      <c r="D224" s="190" t="s">
        <v>129</v>
      </c>
      <c r="E224" s="197" t="s">
        <v>21</v>
      </c>
      <c r="F224" s="198" t="s">
        <v>268</v>
      </c>
      <c r="G224" s="196"/>
      <c r="H224" s="199">
        <v>2</v>
      </c>
      <c r="I224" s="200"/>
      <c r="J224" s="196"/>
      <c r="K224" s="196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129</v>
      </c>
      <c r="AU224" s="205" t="s">
        <v>84</v>
      </c>
      <c r="AV224" s="13" t="s">
        <v>84</v>
      </c>
      <c r="AW224" s="13" t="s">
        <v>36</v>
      </c>
      <c r="AX224" s="13" t="s">
        <v>74</v>
      </c>
      <c r="AY224" s="205" t="s">
        <v>119</v>
      </c>
    </row>
    <row r="225" spans="1:65" s="13" customFormat="1" ht="11.25">
      <c r="B225" s="195"/>
      <c r="C225" s="196"/>
      <c r="D225" s="190" t="s">
        <v>129</v>
      </c>
      <c r="E225" s="197" t="s">
        <v>21</v>
      </c>
      <c r="F225" s="198" t="s">
        <v>269</v>
      </c>
      <c r="G225" s="196"/>
      <c r="H225" s="199">
        <v>7</v>
      </c>
      <c r="I225" s="200"/>
      <c r="J225" s="196"/>
      <c r="K225" s="196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129</v>
      </c>
      <c r="AU225" s="205" t="s">
        <v>84</v>
      </c>
      <c r="AV225" s="13" t="s">
        <v>84</v>
      </c>
      <c r="AW225" s="13" t="s">
        <v>36</v>
      </c>
      <c r="AX225" s="13" t="s">
        <v>74</v>
      </c>
      <c r="AY225" s="205" t="s">
        <v>119</v>
      </c>
    </row>
    <row r="226" spans="1:65" s="13" customFormat="1" ht="11.25">
      <c r="B226" s="195"/>
      <c r="C226" s="196"/>
      <c r="D226" s="190" t="s">
        <v>129</v>
      </c>
      <c r="E226" s="197" t="s">
        <v>21</v>
      </c>
      <c r="F226" s="198" t="s">
        <v>270</v>
      </c>
      <c r="G226" s="196"/>
      <c r="H226" s="199">
        <v>5</v>
      </c>
      <c r="I226" s="200"/>
      <c r="J226" s="196"/>
      <c r="K226" s="196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129</v>
      </c>
      <c r="AU226" s="205" t="s">
        <v>84</v>
      </c>
      <c r="AV226" s="13" t="s">
        <v>84</v>
      </c>
      <c r="AW226" s="13" t="s">
        <v>36</v>
      </c>
      <c r="AX226" s="13" t="s">
        <v>74</v>
      </c>
      <c r="AY226" s="205" t="s">
        <v>119</v>
      </c>
    </row>
    <row r="227" spans="1:65" s="13" customFormat="1" ht="11.25">
      <c r="B227" s="195"/>
      <c r="C227" s="196"/>
      <c r="D227" s="190" t="s">
        <v>129</v>
      </c>
      <c r="E227" s="197" t="s">
        <v>21</v>
      </c>
      <c r="F227" s="198" t="s">
        <v>271</v>
      </c>
      <c r="G227" s="196"/>
      <c r="H227" s="199">
        <v>1</v>
      </c>
      <c r="I227" s="200"/>
      <c r="J227" s="196"/>
      <c r="K227" s="196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129</v>
      </c>
      <c r="AU227" s="205" t="s">
        <v>84</v>
      </c>
      <c r="AV227" s="13" t="s">
        <v>84</v>
      </c>
      <c r="AW227" s="13" t="s">
        <v>36</v>
      </c>
      <c r="AX227" s="13" t="s">
        <v>74</v>
      </c>
      <c r="AY227" s="205" t="s">
        <v>119</v>
      </c>
    </row>
    <row r="228" spans="1:65" s="13" customFormat="1" ht="11.25">
      <c r="B228" s="195"/>
      <c r="C228" s="196"/>
      <c r="D228" s="190" t="s">
        <v>129</v>
      </c>
      <c r="E228" s="197" t="s">
        <v>21</v>
      </c>
      <c r="F228" s="198" t="s">
        <v>272</v>
      </c>
      <c r="G228" s="196"/>
      <c r="H228" s="199">
        <v>1</v>
      </c>
      <c r="I228" s="200"/>
      <c r="J228" s="196"/>
      <c r="K228" s="196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129</v>
      </c>
      <c r="AU228" s="205" t="s">
        <v>84</v>
      </c>
      <c r="AV228" s="13" t="s">
        <v>84</v>
      </c>
      <c r="AW228" s="13" t="s">
        <v>36</v>
      </c>
      <c r="AX228" s="13" t="s">
        <v>74</v>
      </c>
      <c r="AY228" s="205" t="s">
        <v>119</v>
      </c>
    </row>
    <row r="229" spans="1:65" s="13" customFormat="1" ht="11.25">
      <c r="B229" s="195"/>
      <c r="C229" s="196"/>
      <c r="D229" s="190" t="s">
        <v>129</v>
      </c>
      <c r="E229" s="197" t="s">
        <v>21</v>
      </c>
      <c r="F229" s="198" t="s">
        <v>273</v>
      </c>
      <c r="G229" s="196"/>
      <c r="H229" s="199">
        <v>1</v>
      </c>
      <c r="I229" s="200"/>
      <c r="J229" s="196"/>
      <c r="K229" s="196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129</v>
      </c>
      <c r="AU229" s="205" t="s">
        <v>84</v>
      </c>
      <c r="AV229" s="13" t="s">
        <v>84</v>
      </c>
      <c r="AW229" s="13" t="s">
        <v>36</v>
      </c>
      <c r="AX229" s="13" t="s">
        <v>74</v>
      </c>
      <c r="AY229" s="205" t="s">
        <v>119</v>
      </c>
    </row>
    <row r="230" spans="1:65" s="13" customFormat="1" ht="11.25">
      <c r="B230" s="195"/>
      <c r="C230" s="196"/>
      <c r="D230" s="190" t="s">
        <v>129</v>
      </c>
      <c r="E230" s="197" t="s">
        <v>21</v>
      </c>
      <c r="F230" s="198" t="s">
        <v>274</v>
      </c>
      <c r="G230" s="196"/>
      <c r="H230" s="199">
        <v>1</v>
      </c>
      <c r="I230" s="200"/>
      <c r="J230" s="196"/>
      <c r="K230" s="196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129</v>
      </c>
      <c r="AU230" s="205" t="s">
        <v>84</v>
      </c>
      <c r="AV230" s="13" t="s">
        <v>84</v>
      </c>
      <c r="AW230" s="13" t="s">
        <v>36</v>
      </c>
      <c r="AX230" s="13" t="s">
        <v>74</v>
      </c>
      <c r="AY230" s="205" t="s">
        <v>119</v>
      </c>
    </row>
    <row r="231" spans="1:65" s="13" customFormat="1" ht="11.25">
      <c r="B231" s="195"/>
      <c r="C231" s="196"/>
      <c r="D231" s="190" t="s">
        <v>129</v>
      </c>
      <c r="E231" s="197" t="s">
        <v>21</v>
      </c>
      <c r="F231" s="198" t="s">
        <v>275</v>
      </c>
      <c r="G231" s="196"/>
      <c r="H231" s="199">
        <v>1</v>
      </c>
      <c r="I231" s="200"/>
      <c r="J231" s="196"/>
      <c r="K231" s="196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129</v>
      </c>
      <c r="AU231" s="205" t="s">
        <v>84</v>
      </c>
      <c r="AV231" s="13" t="s">
        <v>84</v>
      </c>
      <c r="AW231" s="13" t="s">
        <v>36</v>
      </c>
      <c r="AX231" s="13" t="s">
        <v>74</v>
      </c>
      <c r="AY231" s="205" t="s">
        <v>119</v>
      </c>
    </row>
    <row r="232" spans="1:65" s="13" customFormat="1" ht="11.25">
      <c r="B232" s="195"/>
      <c r="C232" s="196"/>
      <c r="D232" s="190" t="s">
        <v>129</v>
      </c>
      <c r="E232" s="197" t="s">
        <v>21</v>
      </c>
      <c r="F232" s="198" t="s">
        <v>276</v>
      </c>
      <c r="G232" s="196"/>
      <c r="H232" s="199">
        <v>1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129</v>
      </c>
      <c r="AU232" s="205" t="s">
        <v>84</v>
      </c>
      <c r="AV232" s="13" t="s">
        <v>84</v>
      </c>
      <c r="AW232" s="13" t="s">
        <v>36</v>
      </c>
      <c r="AX232" s="13" t="s">
        <v>74</v>
      </c>
      <c r="AY232" s="205" t="s">
        <v>119</v>
      </c>
    </row>
    <row r="233" spans="1:65" s="13" customFormat="1" ht="11.25">
      <c r="B233" s="195"/>
      <c r="C233" s="196"/>
      <c r="D233" s="190" t="s">
        <v>129</v>
      </c>
      <c r="E233" s="197" t="s">
        <v>21</v>
      </c>
      <c r="F233" s="198" t="s">
        <v>277</v>
      </c>
      <c r="G233" s="196"/>
      <c r="H233" s="199">
        <v>2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129</v>
      </c>
      <c r="AU233" s="205" t="s">
        <v>84</v>
      </c>
      <c r="AV233" s="13" t="s">
        <v>84</v>
      </c>
      <c r="AW233" s="13" t="s">
        <v>36</v>
      </c>
      <c r="AX233" s="13" t="s">
        <v>74</v>
      </c>
      <c r="AY233" s="205" t="s">
        <v>119</v>
      </c>
    </row>
    <row r="234" spans="1:65" s="13" customFormat="1" ht="11.25">
      <c r="B234" s="195"/>
      <c r="C234" s="196"/>
      <c r="D234" s="190" t="s">
        <v>129</v>
      </c>
      <c r="E234" s="197" t="s">
        <v>21</v>
      </c>
      <c r="F234" s="198" t="s">
        <v>278</v>
      </c>
      <c r="G234" s="196"/>
      <c r="H234" s="199">
        <v>2</v>
      </c>
      <c r="I234" s="200"/>
      <c r="J234" s="196"/>
      <c r="K234" s="196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129</v>
      </c>
      <c r="AU234" s="205" t="s">
        <v>84</v>
      </c>
      <c r="AV234" s="13" t="s">
        <v>84</v>
      </c>
      <c r="AW234" s="13" t="s">
        <v>36</v>
      </c>
      <c r="AX234" s="13" t="s">
        <v>74</v>
      </c>
      <c r="AY234" s="205" t="s">
        <v>119</v>
      </c>
    </row>
    <row r="235" spans="1:65" s="13" customFormat="1" ht="11.25">
      <c r="B235" s="195"/>
      <c r="C235" s="196"/>
      <c r="D235" s="190" t="s">
        <v>129</v>
      </c>
      <c r="E235" s="197" t="s">
        <v>21</v>
      </c>
      <c r="F235" s="198" t="s">
        <v>279</v>
      </c>
      <c r="G235" s="196"/>
      <c r="H235" s="199">
        <v>1</v>
      </c>
      <c r="I235" s="200"/>
      <c r="J235" s="196"/>
      <c r="K235" s="196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129</v>
      </c>
      <c r="AU235" s="205" t="s">
        <v>84</v>
      </c>
      <c r="AV235" s="13" t="s">
        <v>84</v>
      </c>
      <c r="AW235" s="13" t="s">
        <v>36</v>
      </c>
      <c r="AX235" s="13" t="s">
        <v>74</v>
      </c>
      <c r="AY235" s="205" t="s">
        <v>119</v>
      </c>
    </row>
    <row r="236" spans="1:65" s="13" customFormat="1" ht="11.25">
      <c r="B236" s="195"/>
      <c r="C236" s="196"/>
      <c r="D236" s="190" t="s">
        <v>129</v>
      </c>
      <c r="E236" s="197" t="s">
        <v>21</v>
      </c>
      <c r="F236" s="198" t="s">
        <v>280</v>
      </c>
      <c r="G236" s="196"/>
      <c r="H236" s="199">
        <v>1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129</v>
      </c>
      <c r="AU236" s="205" t="s">
        <v>84</v>
      </c>
      <c r="AV236" s="13" t="s">
        <v>84</v>
      </c>
      <c r="AW236" s="13" t="s">
        <v>36</v>
      </c>
      <c r="AX236" s="13" t="s">
        <v>74</v>
      </c>
      <c r="AY236" s="205" t="s">
        <v>119</v>
      </c>
    </row>
    <row r="237" spans="1:65" s="13" customFormat="1" ht="11.25">
      <c r="B237" s="195"/>
      <c r="C237" s="196"/>
      <c r="D237" s="190" t="s">
        <v>129</v>
      </c>
      <c r="E237" s="197" t="s">
        <v>21</v>
      </c>
      <c r="F237" s="198" t="s">
        <v>281</v>
      </c>
      <c r="G237" s="196"/>
      <c r="H237" s="199">
        <v>1</v>
      </c>
      <c r="I237" s="200"/>
      <c r="J237" s="196"/>
      <c r="K237" s="196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129</v>
      </c>
      <c r="AU237" s="205" t="s">
        <v>84</v>
      </c>
      <c r="AV237" s="13" t="s">
        <v>84</v>
      </c>
      <c r="AW237" s="13" t="s">
        <v>36</v>
      </c>
      <c r="AX237" s="13" t="s">
        <v>74</v>
      </c>
      <c r="AY237" s="205" t="s">
        <v>119</v>
      </c>
    </row>
    <row r="238" spans="1:65" s="13" customFormat="1" ht="11.25">
      <c r="B238" s="195"/>
      <c r="C238" s="196"/>
      <c r="D238" s="190" t="s">
        <v>129</v>
      </c>
      <c r="E238" s="197" t="s">
        <v>21</v>
      </c>
      <c r="F238" s="198" t="s">
        <v>282</v>
      </c>
      <c r="G238" s="196"/>
      <c r="H238" s="199">
        <v>1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129</v>
      </c>
      <c r="AU238" s="205" t="s">
        <v>84</v>
      </c>
      <c r="AV238" s="13" t="s">
        <v>84</v>
      </c>
      <c r="AW238" s="13" t="s">
        <v>36</v>
      </c>
      <c r="AX238" s="13" t="s">
        <v>74</v>
      </c>
      <c r="AY238" s="205" t="s">
        <v>119</v>
      </c>
    </row>
    <row r="239" spans="1:65" s="14" customFormat="1" ht="11.25">
      <c r="B239" s="206"/>
      <c r="C239" s="207"/>
      <c r="D239" s="190" t="s">
        <v>129</v>
      </c>
      <c r="E239" s="208" t="s">
        <v>21</v>
      </c>
      <c r="F239" s="209" t="s">
        <v>132</v>
      </c>
      <c r="G239" s="207"/>
      <c r="H239" s="210">
        <v>30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129</v>
      </c>
      <c r="AU239" s="216" t="s">
        <v>84</v>
      </c>
      <c r="AV239" s="14" t="s">
        <v>126</v>
      </c>
      <c r="AW239" s="14" t="s">
        <v>36</v>
      </c>
      <c r="AX239" s="14" t="s">
        <v>79</v>
      </c>
      <c r="AY239" s="216" t="s">
        <v>119</v>
      </c>
    </row>
    <row r="240" spans="1:65" s="2" customFormat="1" ht="37.9" customHeight="1">
      <c r="A240" s="37"/>
      <c r="B240" s="38"/>
      <c r="C240" s="177" t="s">
        <v>283</v>
      </c>
      <c r="D240" s="177" t="s">
        <v>122</v>
      </c>
      <c r="E240" s="178" t="s">
        <v>284</v>
      </c>
      <c r="F240" s="179" t="s">
        <v>285</v>
      </c>
      <c r="G240" s="180" t="s">
        <v>218</v>
      </c>
      <c r="H240" s="181">
        <v>13</v>
      </c>
      <c r="I240" s="182"/>
      <c r="J240" s="183">
        <f>ROUND(I240*H240,2)</f>
        <v>0</v>
      </c>
      <c r="K240" s="179" t="s">
        <v>21</v>
      </c>
      <c r="L240" s="42"/>
      <c r="M240" s="184" t="s">
        <v>21</v>
      </c>
      <c r="N240" s="185" t="s">
        <v>45</v>
      </c>
      <c r="O240" s="67"/>
      <c r="P240" s="186">
        <f>O240*H240</f>
        <v>0</v>
      </c>
      <c r="Q240" s="186">
        <v>1.21E-2</v>
      </c>
      <c r="R240" s="186">
        <f>Q240*H240</f>
        <v>0.1573</v>
      </c>
      <c r="S240" s="186">
        <v>0</v>
      </c>
      <c r="T240" s="18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8" t="s">
        <v>126</v>
      </c>
      <c r="AT240" s="188" t="s">
        <v>122</v>
      </c>
      <c r="AU240" s="188" t="s">
        <v>84</v>
      </c>
      <c r="AY240" s="19" t="s">
        <v>119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9" t="s">
        <v>79</v>
      </c>
      <c r="BK240" s="189">
        <f>ROUND(I240*H240,2)</f>
        <v>0</v>
      </c>
      <c r="BL240" s="19" t="s">
        <v>126</v>
      </c>
      <c r="BM240" s="188" t="s">
        <v>286</v>
      </c>
    </row>
    <row r="241" spans="1:65" s="2" customFormat="1" ht="29.25">
      <c r="A241" s="37"/>
      <c r="B241" s="38"/>
      <c r="C241" s="39"/>
      <c r="D241" s="190" t="s">
        <v>128</v>
      </c>
      <c r="E241" s="39"/>
      <c r="F241" s="191" t="s">
        <v>287</v>
      </c>
      <c r="G241" s="39"/>
      <c r="H241" s="39"/>
      <c r="I241" s="192"/>
      <c r="J241" s="39"/>
      <c r="K241" s="39"/>
      <c r="L241" s="42"/>
      <c r="M241" s="193"/>
      <c r="N241" s="194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9" t="s">
        <v>128</v>
      </c>
      <c r="AU241" s="19" t="s">
        <v>84</v>
      </c>
    </row>
    <row r="242" spans="1:65" s="15" customFormat="1" ht="11.25">
      <c r="B242" s="219"/>
      <c r="C242" s="220"/>
      <c r="D242" s="190" t="s">
        <v>129</v>
      </c>
      <c r="E242" s="221" t="s">
        <v>21</v>
      </c>
      <c r="F242" s="222" t="s">
        <v>288</v>
      </c>
      <c r="G242" s="220"/>
      <c r="H242" s="221" t="s">
        <v>21</v>
      </c>
      <c r="I242" s="223"/>
      <c r="J242" s="220"/>
      <c r="K242" s="220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129</v>
      </c>
      <c r="AU242" s="228" t="s">
        <v>84</v>
      </c>
      <c r="AV242" s="15" t="s">
        <v>79</v>
      </c>
      <c r="AW242" s="15" t="s">
        <v>36</v>
      </c>
      <c r="AX242" s="15" t="s">
        <v>74</v>
      </c>
      <c r="AY242" s="228" t="s">
        <v>119</v>
      </c>
    </row>
    <row r="243" spans="1:65" s="13" customFormat="1" ht="11.25">
      <c r="B243" s="195"/>
      <c r="C243" s="196"/>
      <c r="D243" s="190" t="s">
        <v>129</v>
      </c>
      <c r="E243" s="197" t="s">
        <v>21</v>
      </c>
      <c r="F243" s="198" t="s">
        <v>289</v>
      </c>
      <c r="G243" s="196"/>
      <c r="H243" s="199">
        <v>3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129</v>
      </c>
      <c r="AU243" s="205" t="s">
        <v>84</v>
      </c>
      <c r="AV243" s="13" t="s">
        <v>84</v>
      </c>
      <c r="AW243" s="13" t="s">
        <v>36</v>
      </c>
      <c r="AX243" s="13" t="s">
        <v>74</v>
      </c>
      <c r="AY243" s="205" t="s">
        <v>119</v>
      </c>
    </row>
    <row r="244" spans="1:65" s="13" customFormat="1" ht="11.25">
      <c r="B244" s="195"/>
      <c r="C244" s="196"/>
      <c r="D244" s="190" t="s">
        <v>129</v>
      </c>
      <c r="E244" s="197" t="s">
        <v>21</v>
      </c>
      <c r="F244" s="198" t="s">
        <v>290</v>
      </c>
      <c r="G244" s="196"/>
      <c r="H244" s="199">
        <v>2</v>
      </c>
      <c r="I244" s="200"/>
      <c r="J244" s="196"/>
      <c r="K244" s="196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129</v>
      </c>
      <c r="AU244" s="205" t="s">
        <v>84</v>
      </c>
      <c r="AV244" s="13" t="s">
        <v>84</v>
      </c>
      <c r="AW244" s="13" t="s">
        <v>36</v>
      </c>
      <c r="AX244" s="13" t="s">
        <v>74</v>
      </c>
      <c r="AY244" s="205" t="s">
        <v>119</v>
      </c>
    </row>
    <row r="245" spans="1:65" s="13" customFormat="1" ht="11.25">
      <c r="B245" s="195"/>
      <c r="C245" s="196"/>
      <c r="D245" s="190" t="s">
        <v>129</v>
      </c>
      <c r="E245" s="197" t="s">
        <v>21</v>
      </c>
      <c r="F245" s="198" t="s">
        <v>291</v>
      </c>
      <c r="G245" s="196"/>
      <c r="H245" s="199">
        <v>3</v>
      </c>
      <c r="I245" s="200"/>
      <c r="J245" s="196"/>
      <c r="K245" s="196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129</v>
      </c>
      <c r="AU245" s="205" t="s">
        <v>84</v>
      </c>
      <c r="AV245" s="13" t="s">
        <v>84</v>
      </c>
      <c r="AW245" s="13" t="s">
        <v>36</v>
      </c>
      <c r="AX245" s="13" t="s">
        <v>74</v>
      </c>
      <c r="AY245" s="205" t="s">
        <v>119</v>
      </c>
    </row>
    <row r="246" spans="1:65" s="13" customFormat="1" ht="11.25">
      <c r="B246" s="195"/>
      <c r="C246" s="196"/>
      <c r="D246" s="190" t="s">
        <v>129</v>
      </c>
      <c r="E246" s="197" t="s">
        <v>21</v>
      </c>
      <c r="F246" s="198" t="s">
        <v>292</v>
      </c>
      <c r="G246" s="196"/>
      <c r="H246" s="199">
        <v>3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129</v>
      </c>
      <c r="AU246" s="205" t="s">
        <v>84</v>
      </c>
      <c r="AV246" s="13" t="s">
        <v>84</v>
      </c>
      <c r="AW246" s="13" t="s">
        <v>36</v>
      </c>
      <c r="AX246" s="13" t="s">
        <v>74</v>
      </c>
      <c r="AY246" s="205" t="s">
        <v>119</v>
      </c>
    </row>
    <row r="247" spans="1:65" s="13" customFormat="1" ht="11.25">
      <c r="B247" s="195"/>
      <c r="C247" s="196"/>
      <c r="D247" s="190" t="s">
        <v>129</v>
      </c>
      <c r="E247" s="197" t="s">
        <v>21</v>
      </c>
      <c r="F247" s="198" t="s">
        <v>293</v>
      </c>
      <c r="G247" s="196"/>
      <c r="H247" s="199">
        <v>1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129</v>
      </c>
      <c r="AU247" s="205" t="s">
        <v>84</v>
      </c>
      <c r="AV247" s="13" t="s">
        <v>84</v>
      </c>
      <c r="AW247" s="13" t="s">
        <v>36</v>
      </c>
      <c r="AX247" s="13" t="s">
        <v>74</v>
      </c>
      <c r="AY247" s="205" t="s">
        <v>119</v>
      </c>
    </row>
    <row r="248" spans="1:65" s="13" customFormat="1" ht="11.25">
      <c r="B248" s="195"/>
      <c r="C248" s="196"/>
      <c r="D248" s="190" t="s">
        <v>129</v>
      </c>
      <c r="E248" s="197" t="s">
        <v>21</v>
      </c>
      <c r="F248" s="198" t="s">
        <v>294</v>
      </c>
      <c r="G248" s="196"/>
      <c r="H248" s="199">
        <v>1</v>
      </c>
      <c r="I248" s="200"/>
      <c r="J248" s="196"/>
      <c r="K248" s="196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129</v>
      </c>
      <c r="AU248" s="205" t="s">
        <v>84</v>
      </c>
      <c r="AV248" s="13" t="s">
        <v>84</v>
      </c>
      <c r="AW248" s="13" t="s">
        <v>36</v>
      </c>
      <c r="AX248" s="13" t="s">
        <v>74</v>
      </c>
      <c r="AY248" s="205" t="s">
        <v>119</v>
      </c>
    </row>
    <row r="249" spans="1:65" s="14" customFormat="1" ht="11.25">
      <c r="B249" s="206"/>
      <c r="C249" s="207"/>
      <c r="D249" s="190" t="s">
        <v>129</v>
      </c>
      <c r="E249" s="208" t="s">
        <v>21</v>
      </c>
      <c r="F249" s="209" t="s">
        <v>132</v>
      </c>
      <c r="G249" s="207"/>
      <c r="H249" s="210">
        <v>13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129</v>
      </c>
      <c r="AU249" s="216" t="s">
        <v>84</v>
      </c>
      <c r="AV249" s="14" t="s">
        <v>126</v>
      </c>
      <c r="AW249" s="14" t="s">
        <v>36</v>
      </c>
      <c r="AX249" s="14" t="s">
        <v>79</v>
      </c>
      <c r="AY249" s="216" t="s">
        <v>119</v>
      </c>
    </row>
    <row r="250" spans="1:65" s="2" customFormat="1" ht="37.9" customHeight="1">
      <c r="A250" s="37"/>
      <c r="B250" s="38"/>
      <c r="C250" s="177" t="s">
        <v>295</v>
      </c>
      <c r="D250" s="177" t="s">
        <v>122</v>
      </c>
      <c r="E250" s="178" t="s">
        <v>296</v>
      </c>
      <c r="F250" s="179" t="s">
        <v>297</v>
      </c>
      <c r="G250" s="180" t="s">
        <v>218</v>
      </c>
      <c r="H250" s="181">
        <v>27</v>
      </c>
      <c r="I250" s="182"/>
      <c r="J250" s="183">
        <f>ROUND(I250*H250,2)</f>
        <v>0</v>
      </c>
      <c r="K250" s="179" t="s">
        <v>21</v>
      </c>
      <c r="L250" s="42"/>
      <c r="M250" s="184" t="s">
        <v>21</v>
      </c>
      <c r="N250" s="185" t="s">
        <v>45</v>
      </c>
      <c r="O250" s="67"/>
      <c r="P250" s="186">
        <f>O250*H250</f>
        <v>0</v>
      </c>
      <c r="Q250" s="186">
        <v>1.24E-2</v>
      </c>
      <c r="R250" s="186">
        <f>Q250*H250</f>
        <v>0.33479999999999999</v>
      </c>
      <c r="S250" s="186">
        <v>0</v>
      </c>
      <c r="T250" s="18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8" t="s">
        <v>126</v>
      </c>
      <c r="AT250" s="188" t="s">
        <v>122</v>
      </c>
      <c r="AU250" s="188" t="s">
        <v>84</v>
      </c>
      <c r="AY250" s="19" t="s">
        <v>119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9" t="s">
        <v>79</v>
      </c>
      <c r="BK250" s="189">
        <f>ROUND(I250*H250,2)</f>
        <v>0</v>
      </c>
      <c r="BL250" s="19" t="s">
        <v>126</v>
      </c>
      <c r="BM250" s="188" t="s">
        <v>298</v>
      </c>
    </row>
    <row r="251" spans="1:65" s="2" customFormat="1" ht="29.25">
      <c r="A251" s="37"/>
      <c r="B251" s="38"/>
      <c r="C251" s="39"/>
      <c r="D251" s="190" t="s">
        <v>128</v>
      </c>
      <c r="E251" s="39"/>
      <c r="F251" s="191" t="s">
        <v>299</v>
      </c>
      <c r="G251" s="39"/>
      <c r="H251" s="39"/>
      <c r="I251" s="192"/>
      <c r="J251" s="39"/>
      <c r="K251" s="39"/>
      <c r="L251" s="42"/>
      <c r="M251" s="193"/>
      <c r="N251" s="194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9" t="s">
        <v>128</v>
      </c>
      <c r="AU251" s="19" t="s">
        <v>84</v>
      </c>
    </row>
    <row r="252" spans="1:65" s="15" customFormat="1" ht="11.25">
      <c r="B252" s="219"/>
      <c r="C252" s="220"/>
      <c r="D252" s="190" t="s">
        <v>129</v>
      </c>
      <c r="E252" s="221" t="s">
        <v>21</v>
      </c>
      <c r="F252" s="222" t="s">
        <v>288</v>
      </c>
      <c r="G252" s="220"/>
      <c r="H252" s="221" t="s">
        <v>21</v>
      </c>
      <c r="I252" s="223"/>
      <c r="J252" s="220"/>
      <c r="K252" s="220"/>
      <c r="L252" s="224"/>
      <c r="M252" s="225"/>
      <c r="N252" s="226"/>
      <c r="O252" s="226"/>
      <c r="P252" s="226"/>
      <c r="Q252" s="226"/>
      <c r="R252" s="226"/>
      <c r="S252" s="226"/>
      <c r="T252" s="227"/>
      <c r="AT252" s="228" t="s">
        <v>129</v>
      </c>
      <c r="AU252" s="228" t="s">
        <v>84</v>
      </c>
      <c r="AV252" s="15" t="s">
        <v>79</v>
      </c>
      <c r="AW252" s="15" t="s">
        <v>36</v>
      </c>
      <c r="AX252" s="15" t="s">
        <v>74</v>
      </c>
      <c r="AY252" s="228" t="s">
        <v>119</v>
      </c>
    </row>
    <row r="253" spans="1:65" s="13" customFormat="1" ht="11.25">
      <c r="B253" s="195"/>
      <c r="C253" s="196"/>
      <c r="D253" s="190" t="s">
        <v>129</v>
      </c>
      <c r="E253" s="197" t="s">
        <v>21</v>
      </c>
      <c r="F253" s="198" t="s">
        <v>300</v>
      </c>
      <c r="G253" s="196"/>
      <c r="H253" s="199">
        <v>7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129</v>
      </c>
      <c r="AU253" s="205" t="s">
        <v>84</v>
      </c>
      <c r="AV253" s="13" t="s">
        <v>84</v>
      </c>
      <c r="AW253" s="13" t="s">
        <v>36</v>
      </c>
      <c r="AX253" s="13" t="s">
        <v>74</v>
      </c>
      <c r="AY253" s="205" t="s">
        <v>119</v>
      </c>
    </row>
    <row r="254" spans="1:65" s="13" customFormat="1" ht="11.25">
      <c r="B254" s="195"/>
      <c r="C254" s="196"/>
      <c r="D254" s="190" t="s">
        <v>129</v>
      </c>
      <c r="E254" s="197" t="s">
        <v>21</v>
      </c>
      <c r="F254" s="198" t="s">
        <v>301</v>
      </c>
      <c r="G254" s="196"/>
      <c r="H254" s="199">
        <v>4</v>
      </c>
      <c r="I254" s="200"/>
      <c r="J254" s="196"/>
      <c r="K254" s="196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129</v>
      </c>
      <c r="AU254" s="205" t="s">
        <v>84</v>
      </c>
      <c r="AV254" s="13" t="s">
        <v>84</v>
      </c>
      <c r="AW254" s="13" t="s">
        <v>36</v>
      </c>
      <c r="AX254" s="13" t="s">
        <v>74</v>
      </c>
      <c r="AY254" s="205" t="s">
        <v>119</v>
      </c>
    </row>
    <row r="255" spans="1:65" s="13" customFormat="1" ht="11.25">
      <c r="B255" s="195"/>
      <c r="C255" s="196"/>
      <c r="D255" s="190" t="s">
        <v>129</v>
      </c>
      <c r="E255" s="197" t="s">
        <v>21</v>
      </c>
      <c r="F255" s="198" t="s">
        <v>302</v>
      </c>
      <c r="G255" s="196"/>
      <c r="H255" s="199">
        <v>14</v>
      </c>
      <c r="I255" s="200"/>
      <c r="J255" s="196"/>
      <c r="K255" s="196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129</v>
      </c>
      <c r="AU255" s="205" t="s">
        <v>84</v>
      </c>
      <c r="AV255" s="13" t="s">
        <v>84</v>
      </c>
      <c r="AW255" s="13" t="s">
        <v>36</v>
      </c>
      <c r="AX255" s="13" t="s">
        <v>74</v>
      </c>
      <c r="AY255" s="205" t="s">
        <v>119</v>
      </c>
    </row>
    <row r="256" spans="1:65" s="16" customFormat="1" ht="11.25">
      <c r="B256" s="239"/>
      <c r="C256" s="240"/>
      <c r="D256" s="190" t="s">
        <v>129</v>
      </c>
      <c r="E256" s="241" t="s">
        <v>21</v>
      </c>
      <c r="F256" s="242" t="s">
        <v>303</v>
      </c>
      <c r="G256" s="240"/>
      <c r="H256" s="243">
        <v>25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AT256" s="249" t="s">
        <v>129</v>
      </c>
      <c r="AU256" s="249" t="s">
        <v>84</v>
      </c>
      <c r="AV256" s="16" t="s">
        <v>170</v>
      </c>
      <c r="AW256" s="16" t="s">
        <v>36</v>
      </c>
      <c r="AX256" s="16" t="s">
        <v>74</v>
      </c>
      <c r="AY256" s="249" t="s">
        <v>119</v>
      </c>
    </row>
    <row r="257" spans="1:65" s="13" customFormat="1" ht="11.25">
      <c r="B257" s="195"/>
      <c r="C257" s="196"/>
      <c r="D257" s="190" t="s">
        <v>129</v>
      </c>
      <c r="E257" s="197" t="s">
        <v>21</v>
      </c>
      <c r="F257" s="198" t="s">
        <v>304</v>
      </c>
      <c r="G257" s="196"/>
      <c r="H257" s="199">
        <v>2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129</v>
      </c>
      <c r="AU257" s="205" t="s">
        <v>84</v>
      </c>
      <c r="AV257" s="13" t="s">
        <v>84</v>
      </c>
      <c r="AW257" s="13" t="s">
        <v>36</v>
      </c>
      <c r="AX257" s="13" t="s">
        <v>74</v>
      </c>
      <c r="AY257" s="205" t="s">
        <v>119</v>
      </c>
    </row>
    <row r="258" spans="1:65" s="14" customFormat="1" ht="11.25">
      <c r="B258" s="206"/>
      <c r="C258" s="207"/>
      <c r="D258" s="190" t="s">
        <v>129</v>
      </c>
      <c r="E258" s="208" t="s">
        <v>21</v>
      </c>
      <c r="F258" s="209" t="s">
        <v>132</v>
      </c>
      <c r="G258" s="207"/>
      <c r="H258" s="210">
        <v>27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129</v>
      </c>
      <c r="AU258" s="216" t="s">
        <v>84</v>
      </c>
      <c r="AV258" s="14" t="s">
        <v>126</v>
      </c>
      <c r="AW258" s="14" t="s">
        <v>36</v>
      </c>
      <c r="AX258" s="14" t="s">
        <v>79</v>
      </c>
      <c r="AY258" s="216" t="s">
        <v>119</v>
      </c>
    </row>
    <row r="259" spans="1:65" s="2" customFormat="1" ht="37.9" customHeight="1">
      <c r="A259" s="37"/>
      <c r="B259" s="38"/>
      <c r="C259" s="177" t="s">
        <v>305</v>
      </c>
      <c r="D259" s="177" t="s">
        <v>122</v>
      </c>
      <c r="E259" s="178" t="s">
        <v>306</v>
      </c>
      <c r="F259" s="179" t="s">
        <v>307</v>
      </c>
      <c r="G259" s="180" t="s">
        <v>218</v>
      </c>
      <c r="H259" s="181">
        <v>30</v>
      </c>
      <c r="I259" s="182"/>
      <c r="J259" s="183">
        <f>ROUND(I259*H259,2)</f>
        <v>0</v>
      </c>
      <c r="K259" s="179" t="s">
        <v>21</v>
      </c>
      <c r="L259" s="42"/>
      <c r="M259" s="184" t="s">
        <v>21</v>
      </c>
      <c r="N259" s="185" t="s">
        <v>45</v>
      </c>
      <c r="O259" s="67"/>
      <c r="P259" s="186">
        <f>O259*H259</f>
        <v>0</v>
      </c>
      <c r="Q259" s="186">
        <v>1.14E-2</v>
      </c>
      <c r="R259" s="186">
        <f>Q259*H259</f>
        <v>0.34200000000000003</v>
      </c>
      <c r="S259" s="186">
        <v>0</v>
      </c>
      <c r="T259" s="18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8" t="s">
        <v>126</v>
      </c>
      <c r="AT259" s="188" t="s">
        <v>122</v>
      </c>
      <c r="AU259" s="188" t="s">
        <v>84</v>
      </c>
      <c r="AY259" s="19" t="s">
        <v>119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9" t="s">
        <v>79</v>
      </c>
      <c r="BK259" s="189">
        <f>ROUND(I259*H259,2)</f>
        <v>0</v>
      </c>
      <c r="BL259" s="19" t="s">
        <v>126</v>
      </c>
      <c r="BM259" s="188" t="s">
        <v>308</v>
      </c>
    </row>
    <row r="260" spans="1:65" s="2" customFormat="1" ht="29.25">
      <c r="A260" s="37"/>
      <c r="B260" s="38"/>
      <c r="C260" s="39"/>
      <c r="D260" s="190" t="s">
        <v>128</v>
      </c>
      <c r="E260" s="39"/>
      <c r="F260" s="191" t="s">
        <v>309</v>
      </c>
      <c r="G260" s="39"/>
      <c r="H260" s="39"/>
      <c r="I260" s="192"/>
      <c r="J260" s="39"/>
      <c r="K260" s="39"/>
      <c r="L260" s="42"/>
      <c r="M260" s="193"/>
      <c r="N260" s="194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9" t="s">
        <v>128</v>
      </c>
      <c r="AU260" s="19" t="s">
        <v>84</v>
      </c>
    </row>
    <row r="261" spans="1:65" s="15" customFormat="1" ht="11.25">
      <c r="B261" s="219"/>
      <c r="C261" s="220"/>
      <c r="D261" s="190" t="s">
        <v>129</v>
      </c>
      <c r="E261" s="221" t="s">
        <v>21</v>
      </c>
      <c r="F261" s="222" t="s">
        <v>288</v>
      </c>
      <c r="G261" s="220"/>
      <c r="H261" s="221" t="s">
        <v>21</v>
      </c>
      <c r="I261" s="223"/>
      <c r="J261" s="220"/>
      <c r="K261" s="220"/>
      <c r="L261" s="224"/>
      <c r="M261" s="225"/>
      <c r="N261" s="226"/>
      <c r="O261" s="226"/>
      <c r="P261" s="226"/>
      <c r="Q261" s="226"/>
      <c r="R261" s="226"/>
      <c r="S261" s="226"/>
      <c r="T261" s="227"/>
      <c r="AT261" s="228" t="s">
        <v>129</v>
      </c>
      <c r="AU261" s="228" t="s">
        <v>84</v>
      </c>
      <c r="AV261" s="15" t="s">
        <v>79</v>
      </c>
      <c r="AW261" s="15" t="s">
        <v>36</v>
      </c>
      <c r="AX261" s="15" t="s">
        <v>74</v>
      </c>
      <c r="AY261" s="228" t="s">
        <v>119</v>
      </c>
    </row>
    <row r="262" spans="1:65" s="13" customFormat="1" ht="11.25">
      <c r="B262" s="195"/>
      <c r="C262" s="196"/>
      <c r="D262" s="190" t="s">
        <v>129</v>
      </c>
      <c r="E262" s="197" t="s">
        <v>21</v>
      </c>
      <c r="F262" s="198" t="s">
        <v>310</v>
      </c>
      <c r="G262" s="196"/>
      <c r="H262" s="199">
        <v>2</v>
      </c>
      <c r="I262" s="200"/>
      <c r="J262" s="196"/>
      <c r="K262" s="196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129</v>
      </c>
      <c r="AU262" s="205" t="s">
        <v>84</v>
      </c>
      <c r="AV262" s="13" t="s">
        <v>84</v>
      </c>
      <c r="AW262" s="13" t="s">
        <v>36</v>
      </c>
      <c r="AX262" s="13" t="s">
        <v>74</v>
      </c>
      <c r="AY262" s="205" t="s">
        <v>119</v>
      </c>
    </row>
    <row r="263" spans="1:65" s="13" customFormat="1" ht="11.25">
      <c r="B263" s="195"/>
      <c r="C263" s="196"/>
      <c r="D263" s="190" t="s">
        <v>129</v>
      </c>
      <c r="E263" s="197" t="s">
        <v>21</v>
      </c>
      <c r="F263" s="198" t="s">
        <v>311</v>
      </c>
      <c r="G263" s="196"/>
      <c r="H263" s="199">
        <v>2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129</v>
      </c>
      <c r="AU263" s="205" t="s">
        <v>84</v>
      </c>
      <c r="AV263" s="13" t="s">
        <v>84</v>
      </c>
      <c r="AW263" s="13" t="s">
        <v>36</v>
      </c>
      <c r="AX263" s="13" t="s">
        <v>74</v>
      </c>
      <c r="AY263" s="205" t="s">
        <v>119</v>
      </c>
    </row>
    <row r="264" spans="1:65" s="13" customFormat="1" ht="11.25">
      <c r="B264" s="195"/>
      <c r="C264" s="196"/>
      <c r="D264" s="190" t="s">
        <v>129</v>
      </c>
      <c r="E264" s="197" t="s">
        <v>21</v>
      </c>
      <c r="F264" s="198" t="s">
        <v>312</v>
      </c>
      <c r="G264" s="196"/>
      <c r="H264" s="199">
        <v>7</v>
      </c>
      <c r="I264" s="200"/>
      <c r="J264" s="196"/>
      <c r="K264" s="196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129</v>
      </c>
      <c r="AU264" s="205" t="s">
        <v>84</v>
      </c>
      <c r="AV264" s="13" t="s">
        <v>84</v>
      </c>
      <c r="AW264" s="13" t="s">
        <v>36</v>
      </c>
      <c r="AX264" s="13" t="s">
        <v>74</v>
      </c>
      <c r="AY264" s="205" t="s">
        <v>119</v>
      </c>
    </row>
    <row r="265" spans="1:65" s="13" customFormat="1" ht="11.25">
      <c r="B265" s="195"/>
      <c r="C265" s="196"/>
      <c r="D265" s="190" t="s">
        <v>129</v>
      </c>
      <c r="E265" s="197" t="s">
        <v>21</v>
      </c>
      <c r="F265" s="198" t="s">
        <v>313</v>
      </c>
      <c r="G265" s="196"/>
      <c r="H265" s="199">
        <v>5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129</v>
      </c>
      <c r="AU265" s="205" t="s">
        <v>84</v>
      </c>
      <c r="AV265" s="13" t="s">
        <v>84</v>
      </c>
      <c r="AW265" s="13" t="s">
        <v>36</v>
      </c>
      <c r="AX265" s="13" t="s">
        <v>74</v>
      </c>
      <c r="AY265" s="205" t="s">
        <v>119</v>
      </c>
    </row>
    <row r="266" spans="1:65" s="13" customFormat="1" ht="11.25">
      <c r="B266" s="195"/>
      <c r="C266" s="196"/>
      <c r="D266" s="190" t="s">
        <v>129</v>
      </c>
      <c r="E266" s="197" t="s">
        <v>21</v>
      </c>
      <c r="F266" s="198" t="s">
        <v>314</v>
      </c>
      <c r="G266" s="196"/>
      <c r="H266" s="199">
        <v>1</v>
      </c>
      <c r="I266" s="200"/>
      <c r="J266" s="196"/>
      <c r="K266" s="196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129</v>
      </c>
      <c r="AU266" s="205" t="s">
        <v>84</v>
      </c>
      <c r="AV266" s="13" t="s">
        <v>84</v>
      </c>
      <c r="AW266" s="13" t="s">
        <v>36</v>
      </c>
      <c r="AX266" s="13" t="s">
        <v>74</v>
      </c>
      <c r="AY266" s="205" t="s">
        <v>119</v>
      </c>
    </row>
    <row r="267" spans="1:65" s="13" customFormat="1" ht="11.25">
      <c r="B267" s="195"/>
      <c r="C267" s="196"/>
      <c r="D267" s="190" t="s">
        <v>129</v>
      </c>
      <c r="E267" s="197" t="s">
        <v>21</v>
      </c>
      <c r="F267" s="198" t="s">
        <v>315</v>
      </c>
      <c r="G267" s="196"/>
      <c r="H267" s="199">
        <v>1</v>
      </c>
      <c r="I267" s="200"/>
      <c r="J267" s="196"/>
      <c r="K267" s="196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129</v>
      </c>
      <c r="AU267" s="205" t="s">
        <v>84</v>
      </c>
      <c r="AV267" s="13" t="s">
        <v>84</v>
      </c>
      <c r="AW267" s="13" t="s">
        <v>36</v>
      </c>
      <c r="AX267" s="13" t="s">
        <v>74</v>
      </c>
      <c r="AY267" s="205" t="s">
        <v>119</v>
      </c>
    </row>
    <row r="268" spans="1:65" s="13" customFormat="1" ht="11.25">
      <c r="B268" s="195"/>
      <c r="C268" s="196"/>
      <c r="D268" s="190" t="s">
        <v>129</v>
      </c>
      <c r="E268" s="197" t="s">
        <v>21</v>
      </c>
      <c r="F268" s="198" t="s">
        <v>316</v>
      </c>
      <c r="G268" s="196"/>
      <c r="H268" s="199">
        <v>1</v>
      </c>
      <c r="I268" s="200"/>
      <c r="J268" s="196"/>
      <c r="K268" s="196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129</v>
      </c>
      <c r="AU268" s="205" t="s">
        <v>84</v>
      </c>
      <c r="AV268" s="13" t="s">
        <v>84</v>
      </c>
      <c r="AW268" s="13" t="s">
        <v>36</v>
      </c>
      <c r="AX268" s="13" t="s">
        <v>74</v>
      </c>
      <c r="AY268" s="205" t="s">
        <v>119</v>
      </c>
    </row>
    <row r="269" spans="1:65" s="13" customFormat="1" ht="11.25">
      <c r="B269" s="195"/>
      <c r="C269" s="196"/>
      <c r="D269" s="190" t="s">
        <v>129</v>
      </c>
      <c r="E269" s="197" t="s">
        <v>21</v>
      </c>
      <c r="F269" s="198" t="s">
        <v>317</v>
      </c>
      <c r="G269" s="196"/>
      <c r="H269" s="199">
        <v>1</v>
      </c>
      <c r="I269" s="200"/>
      <c r="J269" s="196"/>
      <c r="K269" s="196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129</v>
      </c>
      <c r="AU269" s="205" t="s">
        <v>84</v>
      </c>
      <c r="AV269" s="13" t="s">
        <v>84</v>
      </c>
      <c r="AW269" s="13" t="s">
        <v>36</v>
      </c>
      <c r="AX269" s="13" t="s">
        <v>74</v>
      </c>
      <c r="AY269" s="205" t="s">
        <v>119</v>
      </c>
    </row>
    <row r="270" spans="1:65" s="13" customFormat="1" ht="11.25">
      <c r="B270" s="195"/>
      <c r="C270" s="196"/>
      <c r="D270" s="190" t="s">
        <v>129</v>
      </c>
      <c r="E270" s="197" t="s">
        <v>21</v>
      </c>
      <c r="F270" s="198" t="s">
        <v>318</v>
      </c>
      <c r="G270" s="196"/>
      <c r="H270" s="199">
        <v>1</v>
      </c>
      <c r="I270" s="200"/>
      <c r="J270" s="196"/>
      <c r="K270" s="196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129</v>
      </c>
      <c r="AU270" s="205" t="s">
        <v>84</v>
      </c>
      <c r="AV270" s="13" t="s">
        <v>84</v>
      </c>
      <c r="AW270" s="13" t="s">
        <v>36</v>
      </c>
      <c r="AX270" s="13" t="s">
        <v>74</v>
      </c>
      <c r="AY270" s="205" t="s">
        <v>119</v>
      </c>
    </row>
    <row r="271" spans="1:65" s="13" customFormat="1" ht="11.25">
      <c r="B271" s="195"/>
      <c r="C271" s="196"/>
      <c r="D271" s="190" t="s">
        <v>129</v>
      </c>
      <c r="E271" s="197" t="s">
        <v>21</v>
      </c>
      <c r="F271" s="198" t="s">
        <v>319</v>
      </c>
      <c r="G271" s="196"/>
      <c r="H271" s="199">
        <v>1</v>
      </c>
      <c r="I271" s="200"/>
      <c r="J271" s="196"/>
      <c r="K271" s="196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129</v>
      </c>
      <c r="AU271" s="205" t="s">
        <v>84</v>
      </c>
      <c r="AV271" s="13" t="s">
        <v>84</v>
      </c>
      <c r="AW271" s="13" t="s">
        <v>36</v>
      </c>
      <c r="AX271" s="13" t="s">
        <v>74</v>
      </c>
      <c r="AY271" s="205" t="s">
        <v>119</v>
      </c>
    </row>
    <row r="272" spans="1:65" s="13" customFormat="1" ht="11.25">
      <c r="B272" s="195"/>
      <c r="C272" s="196"/>
      <c r="D272" s="190" t="s">
        <v>129</v>
      </c>
      <c r="E272" s="197" t="s">
        <v>21</v>
      </c>
      <c r="F272" s="198" t="s">
        <v>320</v>
      </c>
      <c r="G272" s="196"/>
      <c r="H272" s="199">
        <v>2</v>
      </c>
      <c r="I272" s="200"/>
      <c r="J272" s="196"/>
      <c r="K272" s="196"/>
      <c r="L272" s="201"/>
      <c r="M272" s="202"/>
      <c r="N272" s="203"/>
      <c r="O272" s="203"/>
      <c r="P272" s="203"/>
      <c r="Q272" s="203"/>
      <c r="R272" s="203"/>
      <c r="S272" s="203"/>
      <c r="T272" s="204"/>
      <c r="AT272" s="205" t="s">
        <v>129</v>
      </c>
      <c r="AU272" s="205" t="s">
        <v>84</v>
      </c>
      <c r="AV272" s="13" t="s">
        <v>84</v>
      </c>
      <c r="AW272" s="13" t="s">
        <v>36</v>
      </c>
      <c r="AX272" s="13" t="s">
        <v>74</v>
      </c>
      <c r="AY272" s="205" t="s">
        <v>119</v>
      </c>
    </row>
    <row r="273" spans="1:65" s="13" customFormat="1" ht="11.25">
      <c r="B273" s="195"/>
      <c r="C273" s="196"/>
      <c r="D273" s="190" t="s">
        <v>129</v>
      </c>
      <c r="E273" s="197" t="s">
        <v>21</v>
      </c>
      <c r="F273" s="198" t="s">
        <v>321</v>
      </c>
      <c r="G273" s="196"/>
      <c r="H273" s="199">
        <v>2</v>
      </c>
      <c r="I273" s="200"/>
      <c r="J273" s="196"/>
      <c r="K273" s="196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129</v>
      </c>
      <c r="AU273" s="205" t="s">
        <v>84</v>
      </c>
      <c r="AV273" s="13" t="s">
        <v>84</v>
      </c>
      <c r="AW273" s="13" t="s">
        <v>36</v>
      </c>
      <c r="AX273" s="13" t="s">
        <v>74</v>
      </c>
      <c r="AY273" s="205" t="s">
        <v>119</v>
      </c>
    </row>
    <row r="274" spans="1:65" s="13" customFormat="1" ht="11.25">
      <c r="B274" s="195"/>
      <c r="C274" s="196"/>
      <c r="D274" s="190" t="s">
        <v>129</v>
      </c>
      <c r="E274" s="197" t="s">
        <v>21</v>
      </c>
      <c r="F274" s="198" t="s">
        <v>322</v>
      </c>
      <c r="G274" s="196"/>
      <c r="H274" s="199">
        <v>1</v>
      </c>
      <c r="I274" s="200"/>
      <c r="J274" s="196"/>
      <c r="K274" s="196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129</v>
      </c>
      <c r="AU274" s="205" t="s">
        <v>84</v>
      </c>
      <c r="AV274" s="13" t="s">
        <v>84</v>
      </c>
      <c r="AW274" s="13" t="s">
        <v>36</v>
      </c>
      <c r="AX274" s="13" t="s">
        <v>74</v>
      </c>
      <c r="AY274" s="205" t="s">
        <v>119</v>
      </c>
    </row>
    <row r="275" spans="1:65" s="13" customFormat="1" ht="11.25">
      <c r="B275" s="195"/>
      <c r="C275" s="196"/>
      <c r="D275" s="190" t="s">
        <v>129</v>
      </c>
      <c r="E275" s="197" t="s">
        <v>21</v>
      </c>
      <c r="F275" s="198" t="s">
        <v>323</v>
      </c>
      <c r="G275" s="196"/>
      <c r="H275" s="199">
        <v>1</v>
      </c>
      <c r="I275" s="200"/>
      <c r="J275" s="196"/>
      <c r="K275" s="196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129</v>
      </c>
      <c r="AU275" s="205" t="s">
        <v>84</v>
      </c>
      <c r="AV275" s="13" t="s">
        <v>84</v>
      </c>
      <c r="AW275" s="13" t="s">
        <v>36</v>
      </c>
      <c r="AX275" s="13" t="s">
        <v>74</v>
      </c>
      <c r="AY275" s="205" t="s">
        <v>119</v>
      </c>
    </row>
    <row r="276" spans="1:65" s="13" customFormat="1" ht="11.25">
      <c r="B276" s="195"/>
      <c r="C276" s="196"/>
      <c r="D276" s="190" t="s">
        <v>129</v>
      </c>
      <c r="E276" s="197" t="s">
        <v>21</v>
      </c>
      <c r="F276" s="198" t="s">
        <v>324</v>
      </c>
      <c r="G276" s="196"/>
      <c r="H276" s="199">
        <v>1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129</v>
      </c>
      <c r="AU276" s="205" t="s">
        <v>84</v>
      </c>
      <c r="AV276" s="13" t="s">
        <v>84</v>
      </c>
      <c r="AW276" s="13" t="s">
        <v>36</v>
      </c>
      <c r="AX276" s="13" t="s">
        <v>74</v>
      </c>
      <c r="AY276" s="205" t="s">
        <v>119</v>
      </c>
    </row>
    <row r="277" spans="1:65" s="13" customFormat="1" ht="11.25">
      <c r="B277" s="195"/>
      <c r="C277" s="196"/>
      <c r="D277" s="190" t="s">
        <v>129</v>
      </c>
      <c r="E277" s="197" t="s">
        <v>21</v>
      </c>
      <c r="F277" s="198" t="s">
        <v>325</v>
      </c>
      <c r="G277" s="196"/>
      <c r="H277" s="199">
        <v>1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129</v>
      </c>
      <c r="AU277" s="205" t="s">
        <v>84</v>
      </c>
      <c r="AV277" s="13" t="s">
        <v>84</v>
      </c>
      <c r="AW277" s="13" t="s">
        <v>36</v>
      </c>
      <c r="AX277" s="13" t="s">
        <v>74</v>
      </c>
      <c r="AY277" s="205" t="s">
        <v>119</v>
      </c>
    </row>
    <row r="278" spans="1:65" s="14" customFormat="1" ht="11.25">
      <c r="B278" s="206"/>
      <c r="C278" s="207"/>
      <c r="D278" s="190" t="s">
        <v>129</v>
      </c>
      <c r="E278" s="208" t="s">
        <v>21</v>
      </c>
      <c r="F278" s="209" t="s">
        <v>132</v>
      </c>
      <c r="G278" s="207"/>
      <c r="H278" s="210">
        <v>30</v>
      </c>
      <c r="I278" s="211"/>
      <c r="J278" s="207"/>
      <c r="K278" s="207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129</v>
      </c>
      <c r="AU278" s="216" t="s">
        <v>84</v>
      </c>
      <c r="AV278" s="14" t="s">
        <v>126</v>
      </c>
      <c r="AW278" s="14" t="s">
        <v>36</v>
      </c>
      <c r="AX278" s="14" t="s">
        <v>79</v>
      </c>
      <c r="AY278" s="216" t="s">
        <v>119</v>
      </c>
    </row>
    <row r="279" spans="1:65" s="2" customFormat="1" ht="24.2" customHeight="1">
      <c r="A279" s="37"/>
      <c r="B279" s="38"/>
      <c r="C279" s="177" t="s">
        <v>326</v>
      </c>
      <c r="D279" s="177" t="s">
        <v>122</v>
      </c>
      <c r="E279" s="178" t="s">
        <v>327</v>
      </c>
      <c r="F279" s="179" t="s">
        <v>328</v>
      </c>
      <c r="G279" s="180" t="s">
        <v>218</v>
      </c>
      <c r="H279" s="181">
        <v>13</v>
      </c>
      <c r="I279" s="182"/>
      <c r="J279" s="183">
        <f>ROUND(I279*H279,2)</f>
        <v>0</v>
      </c>
      <c r="K279" s="179" t="s">
        <v>135</v>
      </c>
      <c r="L279" s="42"/>
      <c r="M279" s="184" t="s">
        <v>21</v>
      </c>
      <c r="N279" s="185" t="s">
        <v>45</v>
      </c>
      <c r="O279" s="67"/>
      <c r="P279" s="186">
        <f>O279*H279</f>
        <v>0</v>
      </c>
      <c r="Q279" s="186">
        <v>1.25E-3</v>
      </c>
      <c r="R279" s="186">
        <f>Q279*H279</f>
        <v>1.6250000000000001E-2</v>
      </c>
      <c r="S279" s="186">
        <v>0</v>
      </c>
      <c r="T279" s="18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8" t="s">
        <v>126</v>
      </c>
      <c r="AT279" s="188" t="s">
        <v>122</v>
      </c>
      <c r="AU279" s="188" t="s">
        <v>84</v>
      </c>
      <c r="AY279" s="19" t="s">
        <v>119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9" t="s">
        <v>79</v>
      </c>
      <c r="BK279" s="189">
        <f>ROUND(I279*H279,2)</f>
        <v>0</v>
      </c>
      <c r="BL279" s="19" t="s">
        <v>126</v>
      </c>
      <c r="BM279" s="188" t="s">
        <v>329</v>
      </c>
    </row>
    <row r="280" spans="1:65" s="2" customFormat="1" ht="29.25">
      <c r="A280" s="37"/>
      <c r="B280" s="38"/>
      <c r="C280" s="39"/>
      <c r="D280" s="190" t="s">
        <v>128</v>
      </c>
      <c r="E280" s="39"/>
      <c r="F280" s="191" t="s">
        <v>330</v>
      </c>
      <c r="G280" s="39"/>
      <c r="H280" s="39"/>
      <c r="I280" s="192"/>
      <c r="J280" s="39"/>
      <c r="K280" s="39"/>
      <c r="L280" s="42"/>
      <c r="M280" s="193"/>
      <c r="N280" s="194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9" t="s">
        <v>128</v>
      </c>
      <c r="AU280" s="19" t="s">
        <v>84</v>
      </c>
    </row>
    <row r="281" spans="1:65" s="2" customFormat="1" ht="11.25">
      <c r="A281" s="37"/>
      <c r="B281" s="38"/>
      <c r="C281" s="39"/>
      <c r="D281" s="217" t="s">
        <v>138</v>
      </c>
      <c r="E281" s="39"/>
      <c r="F281" s="218" t="s">
        <v>331</v>
      </c>
      <c r="G281" s="39"/>
      <c r="H281" s="39"/>
      <c r="I281" s="192"/>
      <c r="J281" s="39"/>
      <c r="K281" s="39"/>
      <c r="L281" s="42"/>
      <c r="M281" s="193"/>
      <c r="N281" s="194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9" t="s">
        <v>138</v>
      </c>
      <c r="AU281" s="19" t="s">
        <v>84</v>
      </c>
    </row>
    <row r="282" spans="1:65" s="15" customFormat="1" ht="11.25">
      <c r="B282" s="219"/>
      <c r="C282" s="220"/>
      <c r="D282" s="190" t="s">
        <v>129</v>
      </c>
      <c r="E282" s="221" t="s">
        <v>21</v>
      </c>
      <c r="F282" s="222" t="s">
        <v>332</v>
      </c>
      <c r="G282" s="220"/>
      <c r="H282" s="221" t="s">
        <v>21</v>
      </c>
      <c r="I282" s="223"/>
      <c r="J282" s="220"/>
      <c r="K282" s="220"/>
      <c r="L282" s="224"/>
      <c r="M282" s="225"/>
      <c r="N282" s="226"/>
      <c r="O282" s="226"/>
      <c r="P282" s="226"/>
      <c r="Q282" s="226"/>
      <c r="R282" s="226"/>
      <c r="S282" s="226"/>
      <c r="T282" s="227"/>
      <c r="AT282" s="228" t="s">
        <v>129</v>
      </c>
      <c r="AU282" s="228" t="s">
        <v>84</v>
      </c>
      <c r="AV282" s="15" t="s">
        <v>79</v>
      </c>
      <c r="AW282" s="15" t="s">
        <v>36</v>
      </c>
      <c r="AX282" s="15" t="s">
        <v>74</v>
      </c>
      <c r="AY282" s="228" t="s">
        <v>119</v>
      </c>
    </row>
    <row r="283" spans="1:65" s="13" customFormat="1" ht="11.25">
      <c r="B283" s="195"/>
      <c r="C283" s="196"/>
      <c r="D283" s="190" t="s">
        <v>129</v>
      </c>
      <c r="E283" s="197" t="s">
        <v>21</v>
      </c>
      <c r="F283" s="198" t="s">
        <v>333</v>
      </c>
      <c r="G283" s="196"/>
      <c r="H283" s="199">
        <v>3</v>
      </c>
      <c r="I283" s="200"/>
      <c r="J283" s="196"/>
      <c r="K283" s="196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129</v>
      </c>
      <c r="AU283" s="205" t="s">
        <v>84</v>
      </c>
      <c r="AV283" s="13" t="s">
        <v>84</v>
      </c>
      <c r="AW283" s="13" t="s">
        <v>36</v>
      </c>
      <c r="AX283" s="13" t="s">
        <v>74</v>
      </c>
      <c r="AY283" s="205" t="s">
        <v>119</v>
      </c>
    </row>
    <row r="284" spans="1:65" s="13" customFormat="1" ht="11.25">
      <c r="B284" s="195"/>
      <c r="C284" s="196"/>
      <c r="D284" s="190" t="s">
        <v>129</v>
      </c>
      <c r="E284" s="197" t="s">
        <v>21</v>
      </c>
      <c r="F284" s="198" t="s">
        <v>290</v>
      </c>
      <c r="G284" s="196"/>
      <c r="H284" s="199">
        <v>2</v>
      </c>
      <c r="I284" s="200"/>
      <c r="J284" s="196"/>
      <c r="K284" s="196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129</v>
      </c>
      <c r="AU284" s="205" t="s">
        <v>84</v>
      </c>
      <c r="AV284" s="13" t="s">
        <v>84</v>
      </c>
      <c r="AW284" s="13" t="s">
        <v>36</v>
      </c>
      <c r="AX284" s="13" t="s">
        <v>74</v>
      </c>
      <c r="AY284" s="205" t="s">
        <v>119</v>
      </c>
    </row>
    <row r="285" spans="1:65" s="13" customFormat="1" ht="11.25">
      <c r="B285" s="195"/>
      <c r="C285" s="196"/>
      <c r="D285" s="190" t="s">
        <v>129</v>
      </c>
      <c r="E285" s="197" t="s">
        <v>21</v>
      </c>
      <c r="F285" s="198" t="s">
        <v>291</v>
      </c>
      <c r="G285" s="196"/>
      <c r="H285" s="199">
        <v>3</v>
      </c>
      <c r="I285" s="200"/>
      <c r="J285" s="196"/>
      <c r="K285" s="196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129</v>
      </c>
      <c r="AU285" s="205" t="s">
        <v>84</v>
      </c>
      <c r="AV285" s="13" t="s">
        <v>84</v>
      </c>
      <c r="AW285" s="13" t="s">
        <v>36</v>
      </c>
      <c r="AX285" s="13" t="s">
        <v>74</v>
      </c>
      <c r="AY285" s="205" t="s">
        <v>119</v>
      </c>
    </row>
    <row r="286" spans="1:65" s="13" customFormat="1" ht="11.25">
      <c r="B286" s="195"/>
      <c r="C286" s="196"/>
      <c r="D286" s="190" t="s">
        <v>129</v>
      </c>
      <c r="E286" s="197" t="s">
        <v>21</v>
      </c>
      <c r="F286" s="198" t="s">
        <v>292</v>
      </c>
      <c r="G286" s="196"/>
      <c r="H286" s="199">
        <v>3</v>
      </c>
      <c r="I286" s="200"/>
      <c r="J286" s="196"/>
      <c r="K286" s="196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129</v>
      </c>
      <c r="AU286" s="205" t="s">
        <v>84</v>
      </c>
      <c r="AV286" s="13" t="s">
        <v>84</v>
      </c>
      <c r="AW286" s="13" t="s">
        <v>36</v>
      </c>
      <c r="AX286" s="13" t="s">
        <v>74</v>
      </c>
      <c r="AY286" s="205" t="s">
        <v>119</v>
      </c>
    </row>
    <row r="287" spans="1:65" s="13" customFormat="1" ht="11.25">
      <c r="B287" s="195"/>
      <c r="C287" s="196"/>
      <c r="D287" s="190" t="s">
        <v>129</v>
      </c>
      <c r="E287" s="197" t="s">
        <v>21</v>
      </c>
      <c r="F287" s="198" t="s">
        <v>334</v>
      </c>
      <c r="G287" s="196"/>
      <c r="H287" s="199">
        <v>2</v>
      </c>
      <c r="I287" s="200"/>
      <c r="J287" s="196"/>
      <c r="K287" s="196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129</v>
      </c>
      <c r="AU287" s="205" t="s">
        <v>84</v>
      </c>
      <c r="AV287" s="13" t="s">
        <v>84</v>
      </c>
      <c r="AW287" s="13" t="s">
        <v>36</v>
      </c>
      <c r="AX287" s="13" t="s">
        <v>74</v>
      </c>
      <c r="AY287" s="205" t="s">
        <v>119</v>
      </c>
    </row>
    <row r="288" spans="1:65" s="14" customFormat="1" ht="11.25">
      <c r="B288" s="206"/>
      <c r="C288" s="207"/>
      <c r="D288" s="190" t="s">
        <v>129</v>
      </c>
      <c r="E288" s="208" t="s">
        <v>21</v>
      </c>
      <c r="F288" s="209" t="s">
        <v>132</v>
      </c>
      <c r="G288" s="207"/>
      <c r="H288" s="210">
        <v>13</v>
      </c>
      <c r="I288" s="211"/>
      <c r="J288" s="207"/>
      <c r="K288" s="207"/>
      <c r="L288" s="212"/>
      <c r="M288" s="213"/>
      <c r="N288" s="214"/>
      <c r="O288" s="214"/>
      <c r="P288" s="214"/>
      <c r="Q288" s="214"/>
      <c r="R288" s="214"/>
      <c r="S288" s="214"/>
      <c r="T288" s="215"/>
      <c r="AT288" s="216" t="s">
        <v>129</v>
      </c>
      <c r="AU288" s="216" t="s">
        <v>84</v>
      </c>
      <c r="AV288" s="14" t="s">
        <v>126</v>
      </c>
      <c r="AW288" s="14" t="s">
        <v>36</v>
      </c>
      <c r="AX288" s="14" t="s">
        <v>79</v>
      </c>
      <c r="AY288" s="216" t="s">
        <v>119</v>
      </c>
    </row>
    <row r="289" spans="1:65" s="2" customFormat="1" ht="24.2" customHeight="1">
      <c r="A289" s="37"/>
      <c r="B289" s="38"/>
      <c r="C289" s="177" t="s">
        <v>8</v>
      </c>
      <c r="D289" s="177" t="s">
        <v>122</v>
      </c>
      <c r="E289" s="178" t="s">
        <v>335</v>
      </c>
      <c r="F289" s="179" t="s">
        <v>336</v>
      </c>
      <c r="G289" s="180" t="s">
        <v>218</v>
      </c>
      <c r="H289" s="181">
        <v>25</v>
      </c>
      <c r="I289" s="182"/>
      <c r="J289" s="183">
        <f>ROUND(I289*H289,2)</f>
        <v>0</v>
      </c>
      <c r="K289" s="179" t="s">
        <v>135</v>
      </c>
      <c r="L289" s="42"/>
      <c r="M289" s="184" t="s">
        <v>21</v>
      </c>
      <c r="N289" s="185" t="s">
        <v>45</v>
      </c>
      <c r="O289" s="67"/>
      <c r="P289" s="186">
        <f>O289*H289</f>
        <v>0</v>
      </c>
      <c r="Q289" s="186">
        <v>2.2300000000000002E-3</v>
      </c>
      <c r="R289" s="186">
        <f>Q289*H289</f>
        <v>5.5750000000000008E-2</v>
      </c>
      <c r="S289" s="186">
        <v>0</v>
      </c>
      <c r="T289" s="18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8" t="s">
        <v>126</v>
      </c>
      <c r="AT289" s="188" t="s">
        <v>122</v>
      </c>
      <c r="AU289" s="188" t="s">
        <v>84</v>
      </c>
      <c r="AY289" s="19" t="s">
        <v>119</v>
      </c>
      <c r="BE289" s="189">
        <f>IF(N289="základní",J289,0)</f>
        <v>0</v>
      </c>
      <c r="BF289" s="189">
        <f>IF(N289="snížená",J289,0)</f>
        <v>0</v>
      </c>
      <c r="BG289" s="189">
        <f>IF(N289="zákl. přenesená",J289,0)</f>
        <v>0</v>
      </c>
      <c r="BH289" s="189">
        <f>IF(N289="sníž. přenesená",J289,0)</f>
        <v>0</v>
      </c>
      <c r="BI289" s="189">
        <f>IF(N289="nulová",J289,0)</f>
        <v>0</v>
      </c>
      <c r="BJ289" s="19" t="s">
        <v>79</v>
      </c>
      <c r="BK289" s="189">
        <f>ROUND(I289*H289,2)</f>
        <v>0</v>
      </c>
      <c r="BL289" s="19" t="s">
        <v>126</v>
      </c>
      <c r="BM289" s="188" t="s">
        <v>337</v>
      </c>
    </row>
    <row r="290" spans="1:65" s="2" customFormat="1" ht="29.25">
      <c r="A290" s="37"/>
      <c r="B290" s="38"/>
      <c r="C290" s="39"/>
      <c r="D290" s="190" t="s">
        <v>128</v>
      </c>
      <c r="E290" s="39"/>
      <c r="F290" s="191" t="s">
        <v>338</v>
      </c>
      <c r="G290" s="39"/>
      <c r="H290" s="39"/>
      <c r="I290" s="192"/>
      <c r="J290" s="39"/>
      <c r="K290" s="39"/>
      <c r="L290" s="42"/>
      <c r="M290" s="193"/>
      <c r="N290" s="194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9" t="s">
        <v>128</v>
      </c>
      <c r="AU290" s="19" t="s">
        <v>84</v>
      </c>
    </row>
    <row r="291" spans="1:65" s="2" customFormat="1" ht="11.25">
      <c r="A291" s="37"/>
      <c r="B291" s="38"/>
      <c r="C291" s="39"/>
      <c r="D291" s="217" t="s">
        <v>138</v>
      </c>
      <c r="E291" s="39"/>
      <c r="F291" s="218" t="s">
        <v>339</v>
      </c>
      <c r="G291" s="39"/>
      <c r="H291" s="39"/>
      <c r="I291" s="192"/>
      <c r="J291" s="39"/>
      <c r="K291" s="39"/>
      <c r="L291" s="42"/>
      <c r="M291" s="193"/>
      <c r="N291" s="194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9" t="s">
        <v>138</v>
      </c>
      <c r="AU291" s="19" t="s">
        <v>84</v>
      </c>
    </row>
    <row r="292" spans="1:65" s="15" customFormat="1" ht="11.25">
      <c r="B292" s="219"/>
      <c r="C292" s="220"/>
      <c r="D292" s="190" t="s">
        <v>129</v>
      </c>
      <c r="E292" s="221" t="s">
        <v>21</v>
      </c>
      <c r="F292" s="222" t="s">
        <v>332</v>
      </c>
      <c r="G292" s="220"/>
      <c r="H292" s="221" t="s">
        <v>21</v>
      </c>
      <c r="I292" s="223"/>
      <c r="J292" s="220"/>
      <c r="K292" s="220"/>
      <c r="L292" s="224"/>
      <c r="M292" s="225"/>
      <c r="N292" s="226"/>
      <c r="O292" s="226"/>
      <c r="P292" s="226"/>
      <c r="Q292" s="226"/>
      <c r="R292" s="226"/>
      <c r="S292" s="226"/>
      <c r="T292" s="227"/>
      <c r="AT292" s="228" t="s">
        <v>129</v>
      </c>
      <c r="AU292" s="228" t="s">
        <v>84</v>
      </c>
      <c r="AV292" s="15" t="s">
        <v>79</v>
      </c>
      <c r="AW292" s="15" t="s">
        <v>36</v>
      </c>
      <c r="AX292" s="15" t="s">
        <v>74</v>
      </c>
      <c r="AY292" s="228" t="s">
        <v>119</v>
      </c>
    </row>
    <row r="293" spans="1:65" s="13" customFormat="1" ht="11.25">
      <c r="B293" s="195"/>
      <c r="C293" s="196"/>
      <c r="D293" s="190" t="s">
        <v>129</v>
      </c>
      <c r="E293" s="197" t="s">
        <v>21</v>
      </c>
      <c r="F293" s="198" t="s">
        <v>340</v>
      </c>
      <c r="G293" s="196"/>
      <c r="H293" s="199">
        <v>7</v>
      </c>
      <c r="I293" s="200"/>
      <c r="J293" s="196"/>
      <c r="K293" s="196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129</v>
      </c>
      <c r="AU293" s="205" t="s">
        <v>84</v>
      </c>
      <c r="AV293" s="13" t="s">
        <v>84</v>
      </c>
      <c r="AW293" s="13" t="s">
        <v>36</v>
      </c>
      <c r="AX293" s="13" t="s">
        <v>74</v>
      </c>
      <c r="AY293" s="205" t="s">
        <v>119</v>
      </c>
    </row>
    <row r="294" spans="1:65" s="13" customFormat="1" ht="11.25">
      <c r="B294" s="195"/>
      <c r="C294" s="196"/>
      <c r="D294" s="190" t="s">
        <v>129</v>
      </c>
      <c r="E294" s="197" t="s">
        <v>21</v>
      </c>
      <c r="F294" s="198" t="s">
        <v>301</v>
      </c>
      <c r="G294" s="196"/>
      <c r="H294" s="199">
        <v>4</v>
      </c>
      <c r="I294" s="200"/>
      <c r="J294" s="196"/>
      <c r="K294" s="196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129</v>
      </c>
      <c r="AU294" s="205" t="s">
        <v>84</v>
      </c>
      <c r="AV294" s="13" t="s">
        <v>84</v>
      </c>
      <c r="AW294" s="13" t="s">
        <v>36</v>
      </c>
      <c r="AX294" s="13" t="s">
        <v>74</v>
      </c>
      <c r="AY294" s="205" t="s">
        <v>119</v>
      </c>
    </row>
    <row r="295" spans="1:65" s="13" customFormat="1" ht="11.25">
      <c r="B295" s="195"/>
      <c r="C295" s="196"/>
      <c r="D295" s="190" t="s">
        <v>129</v>
      </c>
      <c r="E295" s="197" t="s">
        <v>21</v>
      </c>
      <c r="F295" s="198" t="s">
        <v>302</v>
      </c>
      <c r="G295" s="196"/>
      <c r="H295" s="199">
        <v>14</v>
      </c>
      <c r="I295" s="200"/>
      <c r="J295" s="196"/>
      <c r="K295" s="196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129</v>
      </c>
      <c r="AU295" s="205" t="s">
        <v>84</v>
      </c>
      <c r="AV295" s="13" t="s">
        <v>84</v>
      </c>
      <c r="AW295" s="13" t="s">
        <v>36</v>
      </c>
      <c r="AX295" s="13" t="s">
        <v>74</v>
      </c>
      <c r="AY295" s="205" t="s">
        <v>119</v>
      </c>
    </row>
    <row r="296" spans="1:65" s="14" customFormat="1" ht="11.25">
      <c r="B296" s="206"/>
      <c r="C296" s="207"/>
      <c r="D296" s="190" t="s">
        <v>129</v>
      </c>
      <c r="E296" s="208" t="s">
        <v>21</v>
      </c>
      <c r="F296" s="209" t="s">
        <v>132</v>
      </c>
      <c r="G296" s="207"/>
      <c r="H296" s="210">
        <v>25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129</v>
      </c>
      <c r="AU296" s="216" t="s">
        <v>84</v>
      </c>
      <c r="AV296" s="14" t="s">
        <v>126</v>
      </c>
      <c r="AW296" s="14" t="s">
        <v>36</v>
      </c>
      <c r="AX296" s="14" t="s">
        <v>79</v>
      </c>
      <c r="AY296" s="216" t="s">
        <v>119</v>
      </c>
    </row>
    <row r="297" spans="1:65" s="2" customFormat="1" ht="24.2" customHeight="1">
      <c r="A297" s="37"/>
      <c r="B297" s="38"/>
      <c r="C297" s="177" t="s">
        <v>341</v>
      </c>
      <c r="D297" s="177" t="s">
        <v>122</v>
      </c>
      <c r="E297" s="178" t="s">
        <v>342</v>
      </c>
      <c r="F297" s="179" t="s">
        <v>343</v>
      </c>
      <c r="G297" s="180" t="s">
        <v>218</v>
      </c>
      <c r="H297" s="181">
        <v>35</v>
      </c>
      <c r="I297" s="182"/>
      <c r="J297" s="183">
        <f>ROUND(I297*H297,2)</f>
        <v>0</v>
      </c>
      <c r="K297" s="179" t="s">
        <v>135</v>
      </c>
      <c r="L297" s="42"/>
      <c r="M297" s="184" t="s">
        <v>21</v>
      </c>
      <c r="N297" s="185" t="s">
        <v>45</v>
      </c>
      <c r="O297" s="67"/>
      <c r="P297" s="186">
        <f>O297*H297</f>
        <v>0</v>
      </c>
      <c r="Q297" s="186">
        <v>4.2100000000000002E-3</v>
      </c>
      <c r="R297" s="186">
        <f>Q297*H297</f>
        <v>0.14735000000000001</v>
      </c>
      <c r="S297" s="186">
        <v>0</v>
      </c>
      <c r="T297" s="18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8" t="s">
        <v>126</v>
      </c>
      <c r="AT297" s="188" t="s">
        <v>122</v>
      </c>
      <c r="AU297" s="188" t="s">
        <v>84</v>
      </c>
      <c r="AY297" s="19" t="s">
        <v>119</v>
      </c>
      <c r="BE297" s="189">
        <f>IF(N297="základní",J297,0)</f>
        <v>0</v>
      </c>
      <c r="BF297" s="189">
        <f>IF(N297="snížená",J297,0)</f>
        <v>0</v>
      </c>
      <c r="BG297" s="189">
        <f>IF(N297="zákl. přenesená",J297,0)</f>
        <v>0</v>
      </c>
      <c r="BH297" s="189">
        <f>IF(N297="sníž. přenesená",J297,0)</f>
        <v>0</v>
      </c>
      <c r="BI297" s="189">
        <f>IF(N297="nulová",J297,0)</f>
        <v>0</v>
      </c>
      <c r="BJ297" s="19" t="s">
        <v>79</v>
      </c>
      <c r="BK297" s="189">
        <f>ROUND(I297*H297,2)</f>
        <v>0</v>
      </c>
      <c r="BL297" s="19" t="s">
        <v>126</v>
      </c>
      <c r="BM297" s="188" t="s">
        <v>344</v>
      </c>
    </row>
    <row r="298" spans="1:65" s="2" customFormat="1" ht="29.25">
      <c r="A298" s="37"/>
      <c r="B298" s="38"/>
      <c r="C298" s="39"/>
      <c r="D298" s="190" t="s">
        <v>128</v>
      </c>
      <c r="E298" s="39"/>
      <c r="F298" s="191" t="s">
        <v>345</v>
      </c>
      <c r="G298" s="39"/>
      <c r="H298" s="39"/>
      <c r="I298" s="192"/>
      <c r="J298" s="39"/>
      <c r="K298" s="39"/>
      <c r="L298" s="42"/>
      <c r="M298" s="193"/>
      <c r="N298" s="194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9" t="s">
        <v>128</v>
      </c>
      <c r="AU298" s="19" t="s">
        <v>84</v>
      </c>
    </row>
    <row r="299" spans="1:65" s="2" customFormat="1" ht="11.25">
      <c r="A299" s="37"/>
      <c r="B299" s="38"/>
      <c r="C299" s="39"/>
      <c r="D299" s="217" t="s">
        <v>138</v>
      </c>
      <c r="E299" s="39"/>
      <c r="F299" s="218" t="s">
        <v>346</v>
      </c>
      <c r="G299" s="39"/>
      <c r="H299" s="39"/>
      <c r="I299" s="192"/>
      <c r="J299" s="39"/>
      <c r="K299" s="39"/>
      <c r="L299" s="42"/>
      <c r="M299" s="193"/>
      <c r="N299" s="194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9" t="s">
        <v>138</v>
      </c>
      <c r="AU299" s="19" t="s">
        <v>84</v>
      </c>
    </row>
    <row r="300" spans="1:65" s="15" customFormat="1" ht="11.25">
      <c r="B300" s="219"/>
      <c r="C300" s="220"/>
      <c r="D300" s="190" t="s">
        <v>129</v>
      </c>
      <c r="E300" s="221" t="s">
        <v>21</v>
      </c>
      <c r="F300" s="222" t="s">
        <v>332</v>
      </c>
      <c r="G300" s="220"/>
      <c r="H300" s="221" t="s">
        <v>21</v>
      </c>
      <c r="I300" s="223"/>
      <c r="J300" s="220"/>
      <c r="K300" s="220"/>
      <c r="L300" s="224"/>
      <c r="M300" s="225"/>
      <c r="N300" s="226"/>
      <c r="O300" s="226"/>
      <c r="P300" s="226"/>
      <c r="Q300" s="226"/>
      <c r="R300" s="226"/>
      <c r="S300" s="226"/>
      <c r="T300" s="227"/>
      <c r="AT300" s="228" t="s">
        <v>129</v>
      </c>
      <c r="AU300" s="228" t="s">
        <v>84</v>
      </c>
      <c r="AV300" s="15" t="s">
        <v>79</v>
      </c>
      <c r="AW300" s="15" t="s">
        <v>36</v>
      </c>
      <c r="AX300" s="15" t="s">
        <v>74</v>
      </c>
      <c r="AY300" s="228" t="s">
        <v>119</v>
      </c>
    </row>
    <row r="301" spans="1:65" s="13" customFormat="1" ht="11.25">
      <c r="B301" s="195"/>
      <c r="C301" s="196"/>
      <c r="D301" s="190" t="s">
        <v>129</v>
      </c>
      <c r="E301" s="197" t="s">
        <v>21</v>
      </c>
      <c r="F301" s="198" t="s">
        <v>310</v>
      </c>
      <c r="G301" s="196"/>
      <c r="H301" s="199">
        <v>2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129</v>
      </c>
      <c r="AU301" s="205" t="s">
        <v>84</v>
      </c>
      <c r="AV301" s="13" t="s">
        <v>84</v>
      </c>
      <c r="AW301" s="13" t="s">
        <v>36</v>
      </c>
      <c r="AX301" s="13" t="s">
        <v>74</v>
      </c>
      <c r="AY301" s="205" t="s">
        <v>119</v>
      </c>
    </row>
    <row r="302" spans="1:65" s="13" customFormat="1" ht="11.25">
      <c r="B302" s="195"/>
      <c r="C302" s="196"/>
      <c r="D302" s="190" t="s">
        <v>129</v>
      </c>
      <c r="E302" s="197" t="s">
        <v>21</v>
      </c>
      <c r="F302" s="198" t="s">
        <v>311</v>
      </c>
      <c r="G302" s="196"/>
      <c r="H302" s="199">
        <v>2</v>
      </c>
      <c r="I302" s="200"/>
      <c r="J302" s="196"/>
      <c r="K302" s="196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129</v>
      </c>
      <c r="AU302" s="205" t="s">
        <v>84</v>
      </c>
      <c r="AV302" s="13" t="s">
        <v>84</v>
      </c>
      <c r="AW302" s="13" t="s">
        <v>36</v>
      </c>
      <c r="AX302" s="13" t="s">
        <v>74</v>
      </c>
      <c r="AY302" s="205" t="s">
        <v>119</v>
      </c>
    </row>
    <row r="303" spans="1:65" s="13" customFormat="1" ht="11.25">
      <c r="B303" s="195"/>
      <c r="C303" s="196"/>
      <c r="D303" s="190" t="s">
        <v>129</v>
      </c>
      <c r="E303" s="197" t="s">
        <v>21</v>
      </c>
      <c r="F303" s="198" t="s">
        <v>293</v>
      </c>
      <c r="G303" s="196"/>
      <c r="H303" s="199">
        <v>1</v>
      </c>
      <c r="I303" s="200"/>
      <c r="J303" s="196"/>
      <c r="K303" s="196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129</v>
      </c>
      <c r="AU303" s="205" t="s">
        <v>84</v>
      </c>
      <c r="AV303" s="13" t="s">
        <v>84</v>
      </c>
      <c r="AW303" s="13" t="s">
        <v>36</v>
      </c>
      <c r="AX303" s="13" t="s">
        <v>74</v>
      </c>
      <c r="AY303" s="205" t="s">
        <v>119</v>
      </c>
    </row>
    <row r="304" spans="1:65" s="13" customFormat="1" ht="11.25">
      <c r="B304" s="195"/>
      <c r="C304" s="196"/>
      <c r="D304" s="190" t="s">
        <v>129</v>
      </c>
      <c r="E304" s="197" t="s">
        <v>21</v>
      </c>
      <c r="F304" s="198" t="s">
        <v>294</v>
      </c>
      <c r="G304" s="196"/>
      <c r="H304" s="199">
        <v>1</v>
      </c>
      <c r="I304" s="200"/>
      <c r="J304" s="196"/>
      <c r="K304" s="196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129</v>
      </c>
      <c r="AU304" s="205" t="s">
        <v>84</v>
      </c>
      <c r="AV304" s="13" t="s">
        <v>84</v>
      </c>
      <c r="AW304" s="13" t="s">
        <v>36</v>
      </c>
      <c r="AX304" s="13" t="s">
        <v>74</v>
      </c>
      <c r="AY304" s="205" t="s">
        <v>119</v>
      </c>
    </row>
    <row r="305" spans="2:51" s="13" customFormat="1" ht="11.25">
      <c r="B305" s="195"/>
      <c r="C305" s="196"/>
      <c r="D305" s="190" t="s">
        <v>129</v>
      </c>
      <c r="E305" s="197" t="s">
        <v>21</v>
      </c>
      <c r="F305" s="198" t="s">
        <v>312</v>
      </c>
      <c r="G305" s="196"/>
      <c r="H305" s="199">
        <v>7</v>
      </c>
      <c r="I305" s="200"/>
      <c r="J305" s="196"/>
      <c r="K305" s="196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129</v>
      </c>
      <c r="AU305" s="205" t="s">
        <v>84</v>
      </c>
      <c r="AV305" s="13" t="s">
        <v>84</v>
      </c>
      <c r="AW305" s="13" t="s">
        <v>36</v>
      </c>
      <c r="AX305" s="13" t="s">
        <v>74</v>
      </c>
      <c r="AY305" s="205" t="s">
        <v>119</v>
      </c>
    </row>
    <row r="306" spans="2:51" s="13" customFormat="1" ht="11.25">
      <c r="B306" s="195"/>
      <c r="C306" s="196"/>
      <c r="D306" s="190" t="s">
        <v>129</v>
      </c>
      <c r="E306" s="197" t="s">
        <v>21</v>
      </c>
      <c r="F306" s="198" t="s">
        <v>313</v>
      </c>
      <c r="G306" s="196"/>
      <c r="H306" s="199">
        <v>5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129</v>
      </c>
      <c r="AU306" s="205" t="s">
        <v>84</v>
      </c>
      <c r="AV306" s="13" t="s">
        <v>84</v>
      </c>
      <c r="AW306" s="13" t="s">
        <v>36</v>
      </c>
      <c r="AX306" s="13" t="s">
        <v>74</v>
      </c>
      <c r="AY306" s="205" t="s">
        <v>119</v>
      </c>
    </row>
    <row r="307" spans="2:51" s="13" customFormat="1" ht="11.25">
      <c r="B307" s="195"/>
      <c r="C307" s="196"/>
      <c r="D307" s="190" t="s">
        <v>129</v>
      </c>
      <c r="E307" s="197" t="s">
        <v>21</v>
      </c>
      <c r="F307" s="198" t="s">
        <v>314</v>
      </c>
      <c r="G307" s="196"/>
      <c r="H307" s="199">
        <v>1</v>
      </c>
      <c r="I307" s="200"/>
      <c r="J307" s="196"/>
      <c r="K307" s="196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129</v>
      </c>
      <c r="AU307" s="205" t="s">
        <v>84</v>
      </c>
      <c r="AV307" s="13" t="s">
        <v>84</v>
      </c>
      <c r="AW307" s="13" t="s">
        <v>36</v>
      </c>
      <c r="AX307" s="13" t="s">
        <v>74</v>
      </c>
      <c r="AY307" s="205" t="s">
        <v>119</v>
      </c>
    </row>
    <row r="308" spans="2:51" s="13" customFormat="1" ht="11.25">
      <c r="B308" s="195"/>
      <c r="C308" s="196"/>
      <c r="D308" s="190" t="s">
        <v>129</v>
      </c>
      <c r="E308" s="197" t="s">
        <v>21</v>
      </c>
      <c r="F308" s="198" t="s">
        <v>315</v>
      </c>
      <c r="G308" s="196"/>
      <c r="H308" s="199">
        <v>1</v>
      </c>
      <c r="I308" s="200"/>
      <c r="J308" s="196"/>
      <c r="K308" s="196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129</v>
      </c>
      <c r="AU308" s="205" t="s">
        <v>84</v>
      </c>
      <c r="AV308" s="13" t="s">
        <v>84</v>
      </c>
      <c r="AW308" s="13" t="s">
        <v>36</v>
      </c>
      <c r="AX308" s="13" t="s">
        <v>74</v>
      </c>
      <c r="AY308" s="205" t="s">
        <v>119</v>
      </c>
    </row>
    <row r="309" spans="2:51" s="13" customFormat="1" ht="11.25">
      <c r="B309" s="195"/>
      <c r="C309" s="196"/>
      <c r="D309" s="190" t="s">
        <v>129</v>
      </c>
      <c r="E309" s="197" t="s">
        <v>21</v>
      </c>
      <c r="F309" s="198" t="s">
        <v>316</v>
      </c>
      <c r="G309" s="196"/>
      <c r="H309" s="199">
        <v>1</v>
      </c>
      <c r="I309" s="200"/>
      <c r="J309" s="196"/>
      <c r="K309" s="196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129</v>
      </c>
      <c r="AU309" s="205" t="s">
        <v>84</v>
      </c>
      <c r="AV309" s="13" t="s">
        <v>84</v>
      </c>
      <c r="AW309" s="13" t="s">
        <v>36</v>
      </c>
      <c r="AX309" s="13" t="s">
        <v>74</v>
      </c>
      <c r="AY309" s="205" t="s">
        <v>119</v>
      </c>
    </row>
    <row r="310" spans="2:51" s="13" customFormat="1" ht="11.25">
      <c r="B310" s="195"/>
      <c r="C310" s="196"/>
      <c r="D310" s="190" t="s">
        <v>129</v>
      </c>
      <c r="E310" s="197" t="s">
        <v>21</v>
      </c>
      <c r="F310" s="198" t="s">
        <v>317</v>
      </c>
      <c r="G310" s="196"/>
      <c r="H310" s="199">
        <v>1</v>
      </c>
      <c r="I310" s="200"/>
      <c r="J310" s="196"/>
      <c r="K310" s="196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129</v>
      </c>
      <c r="AU310" s="205" t="s">
        <v>84</v>
      </c>
      <c r="AV310" s="13" t="s">
        <v>84</v>
      </c>
      <c r="AW310" s="13" t="s">
        <v>36</v>
      </c>
      <c r="AX310" s="13" t="s">
        <v>74</v>
      </c>
      <c r="AY310" s="205" t="s">
        <v>119</v>
      </c>
    </row>
    <row r="311" spans="2:51" s="13" customFormat="1" ht="11.25">
      <c r="B311" s="195"/>
      <c r="C311" s="196"/>
      <c r="D311" s="190" t="s">
        <v>129</v>
      </c>
      <c r="E311" s="197" t="s">
        <v>21</v>
      </c>
      <c r="F311" s="198" t="s">
        <v>347</v>
      </c>
      <c r="G311" s="196"/>
      <c r="H311" s="199">
        <v>1</v>
      </c>
      <c r="I311" s="200"/>
      <c r="J311" s="196"/>
      <c r="K311" s="196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129</v>
      </c>
      <c r="AU311" s="205" t="s">
        <v>84</v>
      </c>
      <c r="AV311" s="13" t="s">
        <v>84</v>
      </c>
      <c r="AW311" s="13" t="s">
        <v>36</v>
      </c>
      <c r="AX311" s="13" t="s">
        <v>74</v>
      </c>
      <c r="AY311" s="205" t="s">
        <v>119</v>
      </c>
    </row>
    <row r="312" spans="2:51" s="13" customFormat="1" ht="11.25">
      <c r="B312" s="195"/>
      <c r="C312" s="196"/>
      <c r="D312" s="190" t="s">
        <v>129</v>
      </c>
      <c r="E312" s="197" t="s">
        <v>21</v>
      </c>
      <c r="F312" s="198" t="s">
        <v>318</v>
      </c>
      <c r="G312" s="196"/>
      <c r="H312" s="199">
        <v>1</v>
      </c>
      <c r="I312" s="200"/>
      <c r="J312" s="196"/>
      <c r="K312" s="196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129</v>
      </c>
      <c r="AU312" s="205" t="s">
        <v>84</v>
      </c>
      <c r="AV312" s="13" t="s">
        <v>84</v>
      </c>
      <c r="AW312" s="13" t="s">
        <v>36</v>
      </c>
      <c r="AX312" s="13" t="s">
        <v>74</v>
      </c>
      <c r="AY312" s="205" t="s">
        <v>119</v>
      </c>
    </row>
    <row r="313" spans="2:51" s="13" customFormat="1" ht="11.25">
      <c r="B313" s="195"/>
      <c r="C313" s="196"/>
      <c r="D313" s="190" t="s">
        <v>129</v>
      </c>
      <c r="E313" s="197" t="s">
        <v>21</v>
      </c>
      <c r="F313" s="198" t="s">
        <v>319</v>
      </c>
      <c r="G313" s="196"/>
      <c r="H313" s="199">
        <v>1</v>
      </c>
      <c r="I313" s="200"/>
      <c r="J313" s="196"/>
      <c r="K313" s="196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129</v>
      </c>
      <c r="AU313" s="205" t="s">
        <v>84</v>
      </c>
      <c r="AV313" s="13" t="s">
        <v>84</v>
      </c>
      <c r="AW313" s="13" t="s">
        <v>36</v>
      </c>
      <c r="AX313" s="13" t="s">
        <v>74</v>
      </c>
      <c r="AY313" s="205" t="s">
        <v>119</v>
      </c>
    </row>
    <row r="314" spans="2:51" s="13" customFormat="1" ht="11.25">
      <c r="B314" s="195"/>
      <c r="C314" s="196"/>
      <c r="D314" s="190" t="s">
        <v>129</v>
      </c>
      <c r="E314" s="197" t="s">
        <v>21</v>
      </c>
      <c r="F314" s="198" t="s">
        <v>320</v>
      </c>
      <c r="G314" s="196"/>
      <c r="H314" s="199">
        <v>2</v>
      </c>
      <c r="I314" s="200"/>
      <c r="J314" s="196"/>
      <c r="K314" s="196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129</v>
      </c>
      <c r="AU314" s="205" t="s">
        <v>84</v>
      </c>
      <c r="AV314" s="13" t="s">
        <v>84</v>
      </c>
      <c r="AW314" s="13" t="s">
        <v>36</v>
      </c>
      <c r="AX314" s="13" t="s">
        <v>74</v>
      </c>
      <c r="AY314" s="205" t="s">
        <v>119</v>
      </c>
    </row>
    <row r="315" spans="2:51" s="13" customFormat="1" ht="11.25">
      <c r="B315" s="195"/>
      <c r="C315" s="196"/>
      <c r="D315" s="190" t="s">
        <v>129</v>
      </c>
      <c r="E315" s="197" t="s">
        <v>21</v>
      </c>
      <c r="F315" s="198" t="s">
        <v>348</v>
      </c>
      <c r="G315" s="196"/>
      <c r="H315" s="199">
        <v>1</v>
      </c>
      <c r="I315" s="200"/>
      <c r="J315" s="196"/>
      <c r="K315" s="196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129</v>
      </c>
      <c r="AU315" s="205" t="s">
        <v>84</v>
      </c>
      <c r="AV315" s="13" t="s">
        <v>84</v>
      </c>
      <c r="AW315" s="13" t="s">
        <v>36</v>
      </c>
      <c r="AX315" s="13" t="s">
        <v>74</v>
      </c>
      <c r="AY315" s="205" t="s">
        <v>119</v>
      </c>
    </row>
    <row r="316" spans="2:51" s="13" customFormat="1" ht="11.25">
      <c r="B316" s="195"/>
      <c r="C316" s="196"/>
      <c r="D316" s="190" t="s">
        <v>129</v>
      </c>
      <c r="E316" s="197" t="s">
        <v>21</v>
      </c>
      <c r="F316" s="198" t="s">
        <v>322</v>
      </c>
      <c r="G316" s="196"/>
      <c r="H316" s="199">
        <v>1</v>
      </c>
      <c r="I316" s="200"/>
      <c r="J316" s="196"/>
      <c r="K316" s="196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129</v>
      </c>
      <c r="AU316" s="205" t="s">
        <v>84</v>
      </c>
      <c r="AV316" s="13" t="s">
        <v>84</v>
      </c>
      <c r="AW316" s="13" t="s">
        <v>36</v>
      </c>
      <c r="AX316" s="13" t="s">
        <v>74</v>
      </c>
      <c r="AY316" s="205" t="s">
        <v>119</v>
      </c>
    </row>
    <row r="317" spans="2:51" s="13" customFormat="1" ht="11.25">
      <c r="B317" s="195"/>
      <c r="C317" s="196"/>
      <c r="D317" s="190" t="s">
        <v>129</v>
      </c>
      <c r="E317" s="197" t="s">
        <v>21</v>
      </c>
      <c r="F317" s="198" t="s">
        <v>323</v>
      </c>
      <c r="G317" s="196"/>
      <c r="H317" s="199">
        <v>1</v>
      </c>
      <c r="I317" s="200"/>
      <c r="J317" s="196"/>
      <c r="K317" s="196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129</v>
      </c>
      <c r="AU317" s="205" t="s">
        <v>84</v>
      </c>
      <c r="AV317" s="13" t="s">
        <v>84</v>
      </c>
      <c r="AW317" s="13" t="s">
        <v>36</v>
      </c>
      <c r="AX317" s="13" t="s">
        <v>74</v>
      </c>
      <c r="AY317" s="205" t="s">
        <v>119</v>
      </c>
    </row>
    <row r="318" spans="2:51" s="13" customFormat="1" ht="11.25">
      <c r="B318" s="195"/>
      <c r="C318" s="196"/>
      <c r="D318" s="190" t="s">
        <v>129</v>
      </c>
      <c r="E318" s="197" t="s">
        <v>21</v>
      </c>
      <c r="F318" s="198" t="s">
        <v>324</v>
      </c>
      <c r="G318" s="196"/>
      <c r="H318" s="199">
        <v>1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129</v>
      </c>
      <c r="AU318" s="205" t="s">
        <v>84</v>
      </c>
      <c r="AV318" s="13" t="s">
        <v>84</v>
      </c>
      <c r="AW318" s="13" t="s">
        <v>36</v>
      </c>
      <c r="AX318" s="13" t="s">
        <v>74</v>
      </c>
      <c r="AY318" s="205" t="s">
        <v>119</v>
      </c>
    </row>
    <row r="319" spans="2:51" s="13" customFormat="1" ht="11.25">
      <c r="B319" s="195"/>
      <c r="C319" s="196"/>
      <c r="D319" s="190" t="s">
        <v>129</v>
      </c>
      <c r="E319" s="197" t="s">
        <v>21</v>
      </c>
      <c r="F319" s="198" t="s">
        <v>325</v>
      </c>
      <c r="G319" s="196"/>
      <c r="H319" s="199">
        <v>1</v>
      </c>
      <c r="I319" s="200"/>
      <c r="J319" s="196"/>
      <c r="K319" s="196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129</v>
      </c>
      <c r="AU319" s="205" t="s">
        <v>84</v>
      </c>
      <c r="AV319" s="13" t="s">
        <v>84</v>
      </c>
      <c r="AW319" s="13" t="s">
        <v>36</v>
      </c>
      <c r="AX319" s="13" t="s">
        <v>74</v>
      </c>
      <c r="AY319" s="205" t="s">
        <v>119</v>
      </c>
    </row>
    <row r="320" spans="2:51" s="13" customFormat="1" ht="11.25">
      <c r="B320" s="195"/>
      <c r="C320" s="196"/>
      <c r="D320" s="190" t="s">
        <v>129</v>
      </c>
      <c r="E320" s="197" t="s">
        <v>21</v>
      </c>
      <c r="F320" s="198" t="s">
        <v>349</v>
      </c>
      <c r="G320" s="196"/>
      <c r="H320" s="199">
        <v>1</v>
      </c>
      <c r="I320" s="200"/>
      <c r="J320" s="196"/>
      <c r="K320" s="196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129</v>
      </c>
      <c r="AU320" s="205" t="s">
        <v>84</v>
      </c>
      <c r="AV320" s="13" t="s">
        <v>84</v>
      </c>
      <c r="AW320" s="13" t="s">
        <v>36</v>
      </c>
      <c r="AX320" s="13" t="s">
        <v>74</v>
      </c>
      <c r="AY320" s="205" t="s">
        <v>119</v>
      </c>
    </row>
    <row r="321" spans="1:65" s="13" customFormat="1" ht="11.25">
      <c r="B321" s="195"/>
      <c r="C321" s="196"/>
      <c r="D321" s="190" t="s">
        <v>129</v>
      </c>
      <c r="E321" s="197" t="s">
        <v>21</v>
      </c>
      <c r="F321" s="198" t="s">
        <v>350</v>
      </c>
      <c r="G321" s="196"/>
      <c r="H321" s="199">
        <v>1</v>
      </c>
      <c r="I321" s="200"/>
      <c r="J321" s="196"/>
      <c r="K321" s="196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129</v>
      </c>
      <c r="AU321" s="205" t="s">
        <v>84</v>
      </c>
      <c r="AV321" s="13" t="s">
        <v>84</v>
      </c>
      <c r="AW321" s="13" t="s">
        <v>36</v>
      </c>
      <c r="AX321" s="13" t="s">
        <v>74</v>
      </c>
      <c r="AY321" s="205" t="s">
        <v>119</v>
      </c>
    </row>
    <row r="322" spans="1:65" s="13" customFormat="1" ht="11.25">
      <c r="B322" s="195"/>
      <c r="C322" s="196"/>
      <c r="D322" s="190" t="s">
        <v>129</v>
      </c>
      <c r="E322" s="197" t="s">
        <v>21</v>
      </c>
      <c r="F322" s="198" t="s">
        <v>351</v>
      </c>
      <c r="G322" s="196"/>
      <c r="H322" s="199">
        <v>1</v>
      </c>
      <c r="I322" s="200"/>
      <c r="J322" s="196"/>
      <c r="K322" s="196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129</v>
      </c>
      <c r="AU322" s="205" t="s">
        <v>84</v>
      </c>
      <c r="AV322" s="13" t="s">
        <v>84</v>
      </c>
      <c r="AW322" s="13" t="s">
        <v>36</v>
      </c>
      <c r="AX322" s="13" t="s">
        <v>74</v>
      </c>
      <c r="AY322" s="205" t="s">
        <v>119</v>
      </c>
    </row>
    <row r="323" spans="1:65" s="14" customFormat="1" ht="11.25">
      <c r="B323" s="206"/>
      <c r="C323" s="207"/>
      <c r="D323" s="190" t="s">
        <v>129</v>
      </c>
      <c r="E323" s="208" t="s">
        <v>21</v>
      </c>
      <c r="F323" s="209" t="s">
        <v>132</v>
      </c>
      <c r="G323" s="207"/>
      <c r="H323" s="210">
        <v>35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129</v>
      </c>
      <c r="AU323" s="216" t="s">
        <v>84</v>
      </c>
      <c r="AV323" s="14" t="s">
        <v>126</v>
      </c>
      <c r="AW323" s="14" t="s">
        <v>36</v>
      </c>
      <c r="AX323" s="14" t="s">
        <v>79</v>
      </c>
      <c r="AY323" s="216" t="s">
        <v>119</v>
      </c>
    </row>
    <row r="324" spans="1:65" s="2" customFormat="1" ht="24.2" customHeight="1">
      <c r="A324" s="37"/>
      <c r="B324" s="38"/>
      <c r="C324" s="177" t="s">
        <v>352</v>
      </c>
      <c r="D324" s="177" t="s">
        <v>122</v>
      </c>
      <c r="E324" s="178" t="s">
        <v>353</v>
      </c>
      <c r="F324" s="179" t="s">
        <v>354</v>
      </c>
      <c r="G324" s="180" t="s">
        <v>173</v>
      </c>
      <c r="H324" s="181">
        <v>421.53800000000001</v>
      </c>
      <c r="I324" s="182"/>
      <c r="J324" s="183">
        <f>ROUND(I324*H324,2)</f>
        <v>0</v>
      </c>
      <c r="K324" s="179" t="s">
        <v>21</v>
      </c>
      <c r="L324" s="42"/>
      <c r="M324" s="184" t="s">
        <v>21</v>
      </c>
      <c r="N324" s="185" t="s">
        <v>45</v>
      </c>
      <c r="O324" s="67"/>
      <c r="P324" s="186">
        <f>O324*H324</f>
        <v>0</v>
      </c>
      <c r="Q324" s="186">
        <v>4.6999999999999999E-4</v>
      </c>
      <c r="R324" s="186">
        <f>Q324*H324</f>
        <v>0.19812286000000001</v>
      </c>
      <c r="S324" s="186">
        <v>0</v>
      </c>
      <c r="T324" s="18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8" t="s">
        <v>126</v>
      </c>
      <c r="AT324" s="188" t="s">
        <v>122</v>
      </c>
      <c r="AU324" s="188" t="s">
        <v>84</v>
      </c>
      <c r="AY324" s="19" t="s">
        <v>119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9" t="s">
        <v>79</v>
      </c>
      <c r="BK324" s="189">
        <f>ROUND(I324*H324,2)</f>
        <v>0</v>
      </c>
      <c r="BL324" s="19" t="s">
        <v>126</v>
      </c>
      <c r="BM324" s="188" t="s">
        <v>355</v>
      </c>
    </row>
    <row r="325" spans="1:65" s="2" customFormat="1" ht="29.25">
      <c r="A325" s="37"/>
      <c r="B325" s="38"/>
      <c r="C325" s="39"/>
      <c r="D325" s="190" t="s">
        <v>128</v>
      </c>
      <c r="E325" s="39"/>
      <c r="F325" s="191" t="s">
        <v>356</v>
      </c>
      <c r="G325" s="39"/>
      <c r="H325" s="39"/>
      <c r="I325" s="192"/>
      <c r="J325" s="39"/>
      <c r="K325" s="39"/>
      <c r="L325" s="42"/>
      <c r="M325" s="193"/>
      <c r="N325" s="194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9" t="s">
        <v>128</v>
      </c>
      <c r="AU325" s="19" t="s">
        <v>84</v>
      </c>
    </row>
    <row r="326" spans="1:65" s="15" customFormat="1" ht="11.25">
      <c r="B326" s="219"/>
      <c r="C326" s="220"/>
      <c r="D326" s="190" t="s">
        <v>129</v>
      </c>
      <c r="E326" s="221" t="s">
        <v>21</v>
      </c>
      <c r="F326" s="222" t="s">
        <v>357</v>
      </c>
      <c r="G326" s="220"/>
      <c r="H326" s="221" t="s">
        <v>21</v>
      </c>
      <c r="I326" s="223"/>
      <c r="J326" s="220"/>
      <c r="K326" s="220"/>
      <c r="L326" s="224"/>
      <c r="M326" s="225"/>
      <c r="N326" s="226"/>
      <c r="O326" s="226"/>
      <c r="P326" s="226"/>
      <c r="Q326" s="226"/>
      <c r="R326" s="226"/>
      <c r="S326" s="226"/>
      <c r="T326" s="227"/>
      <c r="AT326" s="228" t="s">
        <v>129</v>
      </c>
      <c r="AU326" s="228" t="s">
        <v>84</v>
      </c>
      <c r="AV326" s="15" t="s">
        <v>79</v>
      </c>
      <c r="AW326" s="15" t="s">
        <v>36</v>
      </c>
      <c r="AX326" s="15" t="s">
        <v>74</v>
      </c>
      <c r="AY326" s="228" t="s">
        <v>119</v>
      </c>
    </row>
    <row r="327" spans="1:65" s="13" customFormat="1" ht="22.5">
      <c r="B327" s="195"/>
      <c r="C327" s="196"/>
      <c r="D327" s="190" t="s">
        <v>129</v>
      </c>
      <c r="E327" s="197" t="s">
        <v>21</v>
      </c>
      <c r="F327" s="198" t="s">
        <v>358</v>
      </c>
      <c r="G327" s="196"/>
      <c r="H327" s="199">
        <v>245.22800000000001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129</v>
      </c>
      <c r="AU327" s="205" t="s">
        <v>84</v>
      </c>
      <c r="AV327" s="13" t="s">
        <v>84</v>
      </c>
      <c r="AW327" s="13" t="s">
        <v>36</v>
      </c>
      <c r="AX327" s="13" t="s">
        <v>74</v>
      </c>
      <c r="AY327" s="205" t="s">
        <v>119</v>
      </c>
    </row>
    <row r="328" spans="1:65" s="13" customFormat="1" ht="33.75">
      <c r="B328" s="195"/>
      <c r="C328" s="196"/>
      <c r="D328" s="190" t="s">
        <v>129</v>
      </c>
      <c r="E328" s="197" t="s">
        <v>21</v>
      </c>
      <c r="F328" s="198" t="s">
        <v>359</v>
      </c>
      <c r="G328" s="196"/>
      <c r="H328" s="199">
        <v>-77.91</v>
      </c>
      <c r="I328" s="200"/>
      <c r="J328" s="196"/>
      <c r="K328" s="196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129</v>
      </c>
      <c r="AU328" s="205" t="s">
        <v>84</v>
      </c>
      <c r="AV328" s="13" t="s">
        <v>84</v>
      </c>
      <c r="AW328" s="13" t="s">
        <v>36</v>
      </c>
      <c r="AX328" s="13" t="s">
        <v>74</v>
      </c>
      <c r="AY328" s="205" t="s">
        <v>119</v>
      </c>
    </row>
    <row r="329" spans="1:65" s="13" customFormat="1" ht="33.75">
      <c r="B329" s="195"/>
      <c r="C329" s="196"/>
      <c r="D329" s="190" t="s">
        <v>129</v>
      </c>
      <c r="E329" s="197" t="s">
        <v>21</v>
      </c>
      <c r="F329" s="198" t="s">
        <v>360</v>
      </c>
      <c r="G329" s="196"/>
      <c r="H329" s="199">
        <v>272.43</v>
      </c>
      <c r="I329" s="200"/>
      <c r="J329" s="196"/>
      <c r="K329" s="196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129</v>
      </c>
      <c r="AU329" s="205" t="s">
        <v>84</v>
      </c>
      <c r="AV329" s="13" t="s">
        <v>84</v>
      </c>
      <c r="AW329" s="13" t="s">
        <v>36</v>
      </c>
      <c r="AX329" s="13" t="s">
        <v>74</v>
      </c>
      <c r="AY329" s="205" t="s">
        <v>119</v>
      </c>
    </row>
    <row r="330" spans="1:65" s="13" customFormat="1" ht="11.25">
      <c r="B330" s="195"/>
      <c r="C330" s="196"/>
      <c r="D330" s="190" t="s">
        <v>129</v>
      </c>
      <c r="E330" s="197" t="s">
        <v>21</v>
      </c>
      <c r="F330" s="198" t="s">
        <v>361</v>
      </c>
      <c r="G330" s="196"/>
      <c r="H330" s="199">
        <v>-78.69</v>
      </c>
      <c r="I330" s="200"/>
      <c r="J330" s="196"/>
      <c r="K330" s="196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129</v>
      </c>
      <c r="AU330" s="205" t="s">
        <v>84</v>
      </c>
      <c r="AV330" s="13" t="s">
        <v>84</v>
      </c>
      <c r="AW330" s="13" t="s">
        <v>36</v>
      </c>
      <c r="AX330" s="13" t="s">
        <v>74</v>
      </c>
      <c r="AY330" s="205" t="s">
        <v>119</v>
      </c>
    </row>
    <row r="331" spans="1:65" s="13" customFormat="1" ht="11.25">
      <c r="B331" s="195"/>
      <c r="C331" s="196"/>
      <c r="D331" s="190" t="s">
        <v>129</v>
      </c>
      <c r="E331" s="197" t="s">
        <v>21</v>
      </c>
      <c r="F331" s="198" t="s">
        <v>362</v>
      </c>
      <c r="G331" s="196"/>
      <c r="H331" s="199">
        <v>35.64</v>
      </c>
      <c r="I331" s="200"/>
      <c r="J331" s="196"/>
      <c r="K331" s="196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129</v>
      </c>
      <c r="AU331" s="205" t="s">
        <v>84</v>
      </c>
      <c r="AV331" s="13" t="s">
        <v>84</v>
      </c>
      <c r="AW331" s="13" t="s">
        <v>36</v>
      </c>
      <c r="AX331" s="13" t="s">
        <v>74</v>
      </c>
      <c r="AY331" s="205" t="s">
        <v>119</v>
      </c>
    </row>
    <row r="332" spans="1:65" s="13" customFormat="1" ht="11.25">
      <c r="B332" s="195"/>
      <c r="C332" s="196"/>
      <c r="D332" s="190" t="s">
        <v>129</v>
      </c>
      <c r="E332" s="197" t="s">
        <v>21</v>
      </c>
      <c r="F332" s="198" t="s">
        <v>363</v>
      </c>
      <c r="G332" s="196"/>
      <c r="H332" s="199">
        <v>-5.4</v>
      </c>
      <c r="I332" s="200"/>
      <c r="J332" s="196"/>
      <c r="K332" s="196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129</v>
      </c>
      <c r="AU332" s="205" t="s">
        <v>84</v>
      </c>
      <c r="AV332" s="13" t="s">
        <v>84</v>
      </c>
      <c r="AW332" s="13" t="s">
        <v>36</v>
      </c>
      <c r="AX332" s="13" t="s">
        <v>74</v>
      </c>
      <c r="AY332" s="205" t="s">
        <v>119</v>
      </c>
    </row>
    <row r="333" spans="1:65" s="13" customFormat="1" ht="11.25">
      <c r="B333" s="195"/>
      <c r="C333" s="196"/>
      <c r="D333" s="190" t="s">
        <v>129</v>
      </c>
      <c r="E333" s="197" t="s">
        <v>21</v>
      </c>
      <c r="F333" s="198" t="s">
        <v>364</v>
      </c>
      <c r="G333" s="196"/>
      <c r="H333" s="199">
        <v>35.64</v>
      </c>
      <c r="I333" s="200"/>
      <c r="J333" s="196"/>
      <c r="K333" s="196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129</v>
      </c>
      <c r="AU333" s="205" t="s">
        <v>84</v>
      </c>
      <c r="AV333" s="13" t="s">
        <v>84</v>
      </c>
      <c r="AW333" s="13" t="s">
        <v>36</v>
      </c>
      <c r="AX333" s="13" t="s">
        <v>74</v>
      </c>
      <c r="AY333" s="205" t="s">
        <v>119</v>
      </c>
    </row>
    <row r="334" spans="1:65" s="13" customFormat="1" ht="11.25">
      <c r="B334" s="195"/>
      <c r="C334" s="196"/>
      <c r="D334" s="190" t="s">
        <v>129</v>
      </c>
      <c r="E334" s="197" t="s">
        <v>21</v>
      </c>
      <c r="F334" s="198" t="s">
        <v>363</v>
      </c>
      <c r="G334" s="196"/>
      <c r="H334" s="199">
        <v>-5.4</v>
      </c>
      <c r="I334" s="200"/>
      <c r="J334" s="196"/>
      <c r="K334" s="196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129</v>
      </c>
      <c r="AU334" s="205" t="s">
        <v>84</v>
      </c>
      <c r="AV334" s="13" t="s">
        <v>84</v>
      </c>
      <c r="AW334" s="13" t="s">
        <v>36</v>
      </c>
      <c r="AX334" s="13" t="s">
        <v>74</v>
      </c>
      <c r="AY334" s="205" t="s">
        <v>119</v>
      </c>
    </row>
    <row r="335" spans="1:65" s="14" customFormat="1" ht="11.25">
      <c r="B335" s="206"/>
      <c r="C335" s="207"/>
      <c r="D335" s="190" t="s">
        <v>129</v>
      </c>
      <c r="E335" s="208" t="s">
        <v>21</v>
      </c>
      <c r="F335" s="209" t="s">
        <v>132</v>
      </c>
      <c r="G335" s="207"/>
      <c r="H335" s="210">
        <v>421.53800000000007</v>
      </c>
      <c r="I335" s="211"/>
      <c r="J335" s="207"/>
      <c r="K335" s="207"/>
      <c r="L335" s="212"/>
      <c r="M335" s="213"/>
      <c r="N335" s="214"/>
      <c r="O335" s="214"/>
      <c r="P335" s="214"/>
      <c r="Q335" s="214"/>
      <c r="R335" s="214"/>
      <c r="S335" s="214"/>
      <c r="T335" s="215"/>
      <c r="AT335" s="216" t="s">
        <v>129</v>
      </c>
      <c r="AU335" s="216" t="s">
        <v>84</v>
      </c>
      <c r="AV335" s="14" t="s">
        <v>126</v>
      </c>
      <c r="AW335" s="14" t="s">
        <v>36</v>
      </c>
      <c r="AX335" s="14" t="s">
        <v>79</v>
      </c>
      <c r="AY335" s="216" t="s">
        <v>119</v>
      </c>
    </row>
    <row r="336" spans="1:65" s="2" customFormat="1" ht="24.2" customHeight="1">
      <c r="A336" s="37"/>
      <c r="B336" s="38"/>
      <c r="C336" s="177" t="s">
        <v>365</v>
      </c>
      <c r="D336" s="177" t="s">
        <v>122</v>
      </c>
      <c r="E336" s="178" t="s">
        <v>366</v>
      </c>
      <c r="F336" s="179" t="s">
        <v>367</v>
      </c>
      <c r="G336" s="180" t="s">
        <v>173</v>
      </c>
      <c r="H336" s="181">
        <v>2.7</v>
      </c>
      <c r="I336" s="182"/>
      <c r="J336" s="183">
        <f>ROUND(I336*H336,2)</f>
        <v>0</v>
      </c>
      <c r="K336" s="179" t="s">
        <v>135</v>
      </c>
      <c r="L336" s="42"/>
      <c r="M336" s="184" t="s">
        <v>21</v>
      </c>
      <c r="N336" s="185" t="s">
        <v>45</v>
      </c>
      <c r="O336" s="67"/>
      <c r="P336" s="186">
        <f>O336*H336</f>
        <v>0</v>
      </c>
      <c r="Q336" s="186">
        <v>4.2000000000000003E-2</v>
      </c>
      <c r="R336" s="186">
        <f>Q336*H336</f>
        <v>0.11340000000000001</v>
      </c>
      <c r="S336" s="186">
        <v>0</v>
      </c>
      <c r="T336" s="18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8" t="s">
        <v>126</v>
      </c>
      <c r="AT336" s="188" t="s">
        <v>122</v>
      </c>
      <c r="AU336" s="188" t="s">
        <v>84</v>
      </c>
      <c r="AY336" s="19" t="s">
        <v>119</v>
      </c>
      <c r="BE336" s="189">
        <f>IF(N336="základní",J336,0)</f>
        <v>0</v>
      </c>
      <c r="BF336" s="189">
        <f>IF(N336="snížená",J336,0)</f>
        <v>0</v>
      </c>
      <c r="BG336" s="189">
        <f>IF(N336="zákl. přenesená",J336,0)</f>
        <v>0</v>
      </c>
      <c r="BH336" s="189">
        <f>IF(N336="sníž. přenesená",J336,0)</f>
        <v>0</v>
      </c>
      <c r="BI336" s="189">
        <f>IF(N336="nulová",J336,0)</f>
        <v>0</v>
      </c>
      <c r="BJ336" s="19" t="s">
        <v>79</v>
      </c>
      <c r="BK336" s="189">
        <f>ROUND(I336*H336,2)</f>
        <v>0</v>
      </c>
      <c r="BL336" s="19" t="s">
        <v>126</v>
      </c>
      <c r="BM336" s="188" t="s">
        <v>368</v>
      </c>
    </row>
    <row r="337" spans="1:65" s="2" customFormat="1" ht="19.5">
      <c r="A337" s="37"/>
      <c r="B337" s="38"/>
      <c r="C337" s="39"/>
      <c r="D337" s="190" t="s">
        <v>128</v>
      </c>
      <c r="E337" s="39"/>
      <c r="F337" s="191" t="s">
        <v>369</v>
      </c>
      <c r="G337" s="39"/>
      <c r="H337" s="39"/>
      <c r="I337" s="192"/>
      <c r="J337" s="39"/>
      <c r="K337" s="39"/>
      <c r="L337" s="42"/>
      <c r="M337" s="193"/>
      <c r="N337" s="194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9" t="s">
        <v>128</v>
      </c>
      <c r="AU337" s="19" t="s">
        <v>84</v>
      </c>
    </row>
    <row r="338" spans="1:65" s="2" customFormat="1" ht="11.25">
      <c r="A338" s="37"/>
      <c r="B338" s="38"/>
      <c r="C338" s="39"/>
      <c r="D338" s="217" t="s">
        <v>138</v>
      </c>
      <c r="E338" s="39"/>
      <c r="F338" s="218" t="s">
        <v>370</v>
      </c>
      <c r="G338" s="39"/>
      <c r="H338" s="39"/>
      <c r="I338" s="192"/>
      <c r="J338" s="39"/>
      <c r="K338" s="39"/>
      <c r="L338" s="42"/>
      <c r="M338" s="193"/>
      <c r="N338" s="194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9" t="s">
        <v>138</v>
      </c>
      <c r="AU338" s="19" t="s">
        <v>84</v>
      </c>
    </row>
    <row r="339" spans="1:65" s="15" customFormat="1" ht="11.25">
      <c r="B339" s="219"/>
      <c r="C339" s="220"/>
      <c r="D339" s="190" t="s">
        <v>129</v>
      </c>
      <c r="E339" s="221" t="s">
        <v>21</v>
      </c>
      <c r="F339" s="222" t="s">
        <v>371</v>
      </c>
      <c r="G339" s="220"/>
      <c r="H339" s="221" t="s">
        <v>21</v>
      </c>
      <c r="I339" s="223"/>
      <c r="J339" s="220"/>
      <c r="K339" s="220"/>
      <c r="L339" s="224"/>
      <c r="M339" s="225"/>
      <c r="N339" s="226"/>
      <c r="O339" s="226"/>
      <c r="P339" s="226"/>
      <c r="Q339" s="226"/>
      <c r="R339" s="226"/>
      <c r="S339" s="226"/>
      <c r="T339" s="227"/>
      <c r="AT339" s="228" t="s">
        <v>129</v>
      </c>
      <c r="AU339" s="228" t="s">
        <v>84</v>
      </c>
      <c r="AV339" s="15" t="s">
        <v>79</v>
      </c>
      <c r="AW339" s="15" t="s">
        <v>36</v>
      </c>
      <c r="AX339" s="15" t="s">
        <v>74</v>
      </c>
      <c r="AY339" s="228" t="s">
        <v>119</v>
      </c>
    </row>
    <row r="340" spans="1:65" s="13" customFormat="1" ht="11.25">
      <c r="B340" s="195"/>
      <c r="C340" s="196"/>
      <c r="D340" s="190" t="s">
        <v>129</v>
      </c>
      <c r="E340" s="197" t="s">
        <v>21</v>
      </c>
      <c r="F340" s="198" t="s">
        <v>372</v>
      </c>
      <c r="G340" s="196"/>
      <c r="H340" s="199">
        <v>0.33600000000000002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129</v>
      </c>
      <c r="AU340" s="205" t="s">
        <v>84</v>
      </c>
      <c r="AV340" s="13" t="s">
        <v>84</v>
      </c>
      <c r="AW340" s="13" t="s">
        <v>36</v>
      </c>
      <c r="AX340" s="13" t="s">
        <v>74</v>
      </c>
      <c r="AY340" s="205" t="s">
        <v>119</v>
      </c>
    </row>
    <row r="341" spans="1:65" s="13" customFormat="1" ht="11.25">
      <c r="B341" s="195"/>
      <c r="C341" s="196"/>
      <c r="D341" s="190" t="s">
        <v>129</v>
      </c>
      <c r="E341" s="197" t="s">
        <v>21</v>
      </c>
      <c r="F341" s="198" t="s">
        <v>373</v>
      </c>
      <c r="G341" s="196"/>
      <c r="H341" s="199">
        <v>0.46800000000000003</v>
      </c>
      <c r="I341" s="200"/>
      <c r="J341" s="196"/>
      <c r="K341" s="196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129</v>
      </c>
      <c r="AU341" s="205" t="s">
        <v>84</v>
      </c>
      <c r="AV341" s="13" t="s">
        <v>84</v>
      </c>
      <c r="AW341" s="13" t="s">
        <v>36</v>
      </c>
      <c r="AX341" s="13" t="s">
        <v>74</v>
      </c>
      <c r="AY341" s="205" t="s">
        <v>119</v>
      </c>
    </row>
    <row r="342" spans="1:65" s="13" customFormat="1" ht="11.25">
      <c r="B342" s="195"/>
      <c r="C342" s="196"/>
      <c r="D342" s="190" t="s">
        <v>129</v>
      </c>
      <c r="E342" s="197" t="s">
        <v>21</v>
      </c>
      <c r="F342" s="198" t="s">
        <v>374</v>
      </c>
      <c r="G342" s="196"/>
      <c r="H342" s="199">
        <v>0.46800000000000003</v>
      </c>
      <c r="I342" s="200"/>
      <c r="J342" s="196"/>
      <c r="K342" s="196"/>
      <c r="L342" s="201"/>
      <c r="M342" s="202"/>
      <c r="N342" s="203"/>
      <c r="O342" s="203"/>
      <c r="P342" s="203"/>
      <c r="Q342" s="203"/>
      <c r="R342" s="203"/>
      <c r="S342" s="203"/>
      <c r="T342" s="204"/>
      <c r="AT342" s="205" t="s">
        <v>129</v>
      </c>
      <c r="AU342" s="205" t="s">
        <v>84</v>
      </c>
      <c r="AV342" s="13" t="s">
        <v>84</v>
      </c>
      <c r="AW342" s="13" t="s">
        <v>36</v>
      </c>
      <c r="AX342" s="13" t="s">
        <v>74</v>
      </c>
      <c r="AY342" s="205" t="s">
        <v>119</v>
      </c>
    </row>
    <row r="343" spans="1:65" s="13" customFormat="1" ht="11.25">
      <c r="B343" s="195"/>
      <c r="C343" s="196"/>
      <c r="D343" s="190" t="s">
        <v>129</v>
      </c>
      <c r="E343" s="197" t="s">
        <v>21</v>
      </c>
      <c r="F343" s="198" t="s">
        <v>375</v>
      </c>
      <c r="G343" s="196"/>
      <c r="H343" s="199">
        <v>0.71399999999999997</v>
      </c>
      <c r="I343" s="200"/>
      <c r="J343" s="196"/>
      <c r="K343" s="196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129</v>
      </c>
      <c r="AU343" s="205" t="s">
        <v>84</v>
      </c>
      <c r="AV343" s="13" t="s">
        <v>84</v>
      </c>
      <c r="AW343" s="13" t="s">
        <v>36</v>
      </c>
      <c r="AX343" s="13" t="s">
        <v>74</v>
      </c>
      <c r="AY343" s="205" t="s">
        <v>119</v>
      </c>
    </row>
    <row r="344" spans="1:65" s="13" customFormat="1" ht="11.25">
      <c r="B344" s="195"/>
      <c r="C344" s="196"/>
      <c r="D344" s="190" t="s">
        <v>129</v>
      </c>
      <c r="E344" s="197" t="s">
        <v>21</v>
      </c>
      <c r="F344" s="198" t="s">
        <v>376</v>
      </c>
      <c r="G344" s="196"/>
      <c r="H344" s="199">
        <v>0.71399999999999997</v>
      </c>
      <c r="I344" s="200"/>
      <c r="J344" s="196"/>
      <c r="K344" s="196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129</v>
      </c>
      <c r="AU344" s="205" t="s">
        <v>84</v>
      </c>
      <c r="AV344" s="13" t="s">
        <v>84</v>
      </c>
      <c r="AW344" s="13" t="s">
        <v>36</v>
      </c>
      <c r="AX344" s="13" t="s">
        <v>74</v>
      </c>
      <c r="AY344" s="205" t="s">
        <v>119</v>
      </c>
    </row>
    <row r="345" spans="1:65" s="14" customFormat="1" ht="11.25">
      <c r="B345" s="206"/>
      <c r="C345" s="207"/>
      <c r="D345" s="190" t="s">
        <v>129</v>
      </c>
      <c r="E345" s="208" t="s">
        <v>21</v>
      </c>
      <c r="F345" s="209" t="s">
        <v>132</v>
      </c>
      <c r="G345" s="207"/>
      <c r="H345" s="210">
        <v>2.7</v>
      </c>
      <c r="I345" s="211"/>
      <c r="J345" s="207"/>
      <c r="K345" s="207"/>
      <c r="L345" s="212"/>
      <c r="M345" s="213"/>
      <c r="N345" s="214"/>
      <c r="O345" s="214"/>
      <c r="P345" s="214"/>
      <c r="Q345" s="214"/>
      <c r="R345" s="214"/>
      <c r="S345" s="214"/>
      <c r="T345" s="215"/>
      <c r="AT345" s="216" t="s">
        <v>129</v>
      </c>
      <c r="AU345" s="216" t="s">
        <v>84</v>
      </c>
      <c r="AV345" s="14" t="s">
        <v>126</v>
      </c>
      <c r="AW345" s="14" t="s">
        <v>36</v>
      </c>
      <c r="AX345" s="14" t="s">
        <v>79</v>
      </c>
      <c r="AY345" s="216" t="s">
        <v>119</v>
      </c>
    </row>
    <row r="346" spans="1:65" s="12" customFormat="1" ht="22.9" customHeight="1">
      <c r="B346" s="161"/>
      <c r="C346" s="162"/>
      <c r="D346" s="163" t="s">
        <v>73</v>
      </c>
      <c r="E346" s="175" t="s">
        <v>226</v>
      </c>
      <c r="F346" s="175" t="s">
        <v>377</v>
      </c>
      <c r="G346" s="162"/>
      <c r="H346" s="162"/>
      <c r="I346" s="165"/>
      <c r="J346" s="176">
        <f>BK346</f>
        <v>0</v>
      </c>
      <c r="K346" s="162"/>
      <c r="L346" s="167"/>
      <c r="M346" s="168"/>
      <c r="N346" s="169"/>
      <c r="O346" s="169"/>
      <c r="P346" s="170">
        <f>SUM(P347:P603)</f>
        <v>0</v>
      </c>
      <c r="Q346" s="169"/>
      <c r="R346" s="170">
        <f>SUM(R347:R603)</f>
        <v>3.3968999999999999E-2</v>
      </c>
      <c r="S346" s="169"/>
      <c r="T346" s="171">
        <f>SUM(T347:T603)</f>
        <v>14.100962000000001</v>
      </c>
      <c r="AR346" s="172" t="s">
        <v>79</v>
      </c>
      <c r="AT346" s="173" t="s">
        <v>73</v>
      </c>
      <c r="AU346" s="173" t="s">
        <v>79</v>
      </c>
      <c r="AY346" s="172" t="s">
        <v>119</v>
      </c>
      <c r="BK346" s="174">
        <f>SUM(BK347:BK603)</f>
        <v>0</v>
      </c>
    </row>
    <row r="347" spans="1:65" s="2" customFormat="1" ht="33" customHeight="1">
      <c r="A347" s="37"/>
      <c r="B347" s="38"/>
      <c r="C347" s="177" t="s">
        <v>378</v>
      </c>
      <c r="D347" s="177" t="s">
        <v>122</v>
      </c>
      <c r="E347" s="178" t="s">
        <v>379</v>
      </c>
      <c r="F347" s="179" t="s">
        <v>380</v>
      </c>
      <c r="G347" s="180" t="s">
        <v>173</v>
      </c>
      <c r="H347" s="181">
        <v>626.33799999999997</v>
      </c>
      <c r="I347" s="182"/>
      <c r="J347" s="183">
        <f>ROUND(I347*H347,2)</f>
        <v>0</v>
      </c>
      <c r="K347" s="179" t="s">
        <v>135</v>
      </c>
      <c r="L347" s="42"/>
      <c r="M347" s="184" t="s">
        <v>21</v>
      </c>
      <c r="N347" s="185" t="s">
        <v>45</v>
      </c>
      <c r="O347" s="67"/>
      <c r="P347" s="186">
        <f>O347*H347</f>
        <v>0</v>
      </c>
      <c r="Q347" s="186">
        <v>0</v>
      </c>
      <c r="R347" s="186">
        <f>Q347*H347</f>
        <v>0</v>
      </c>
      <c r="S347" s="186">
        <v>0</v>
      </c>
      <c r="T347" s="187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8" t="s">
        <v>126</v>
      </c>
      <c r="AT347" s="188" t="s">
        <v>122</v>
      </c>
      <c r="AU347" s="188" t="s">
        <v>84</v>
      </c>
      <c r="AY347" s="19" t="s">
        <v>119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9" t="s">
        <v>79</v>
      </c>
      <c r="BK347" s="189">
        <f>ROUND(I347*H347,2)</f>
        <v>0</v>
      </c>
      <c r="BL347" s="19" t="s">
        <v>126</v>
      </c>
      <c r="BM347" s="188" t="s">
        <v>381</v>
      </c>
    </row>
    <row r="348" spans="1:65" s="2" customFormat="1" ht="29.25">
      <c r="A348" s="37"/>
      <c r="B348" s="38"/>
      <c r="C348" s="39"/>
      <c r="D348" s="190" t="s">
        <v>128</v>
      </c>
      <c r="E348" s="39"/>
      <c r="F348" s="191" t="s">
        <v>382</v>
      </c>
      <c r="G348" s="39"/>
      <c r="H348" s="39"/>
      <c r="I348" s="192"/>
      <c r="J348" s="39"/>
      <c r="K348" s="39"/>
      <c r="L348" s="42"/>
      <c r="M348" s="193"/>
      <c r="N348" s="194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9" t="s">
        <v>128</v>
      </c>
      <c r="AU348" s="19" t="s">
        <v>84</v>
      </c>
    </row>
    <row r="349" spans="1:65" s="2" customFormat="1" ht="11.25">
      <c r="A349" s="37"/>
      <c r="B349" s="38"/>
      <c r="C349" s="39"/>
      <c r="D349" s="217" t="s">
        <v>138</v>
      </c>
      <c r="E349" s="39"/>
      <c r="F349" s="218" t="s">
        <v>383</v>
      </c>
      <c r="G349" s="39"/>
      <c r="H349" s="39"/>
      <c r="I349" s="192"/>
      <c r="J349" s="39"/>
      <c r="K349" s="39"/>
      <c r="L349" s="42"/>
      <c r="M349" s="193"/>
      <c r="N349" s="194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9" t="s">
        <v>138</v>
      </c>
      <c r="AU349" s="19" t="s">
        <v>84</v>
      </c>
    </row>
    <row r="350" spans="1:65" s="13" customFormat="1" ht="22.5">
      <c r="B350" s="195"/>
      <c r="C350" s="196"/>
      <c r="D350" s="190" t="s">
        <v>129</v>
      </c>
      <c r="E350" s="197" t="s">
        <v>21</v>
      </c>
      <c r="F350" s="198" t="s">
        <v>358</v>
      </c>
      <c r="G350" s="196"/>
      <c r="H350" s="199">
        <v>245.22800000000001</v>
      </c>
      <c r="I350" s="200"/>
      <c r="J350" s="196"/>
      <c r="K350" s="196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129</v>
      </c>
      <c r="AU350" s="205" t="s">
        <v>84</v>
      </c>
      <c r="AV350" s="13" t="s">
        <v>84</v>
      </c>
      <c r="AW350" s="13" t="s">
        <v>36</v>
      </c>
      <c r="AX350" s="13" t="s">
        <v>74</v>
      </c>
      <c r="AY350" s="205" t="s">
        <v>119</v>
      </c>
    </row>
    <row r="351" spans="1:65" s="13" customFormat="1" ht="33.75">
      <c r="B351" s="195"/>
      <c r="C351" s="196"/>
      <c r="D351" s="190" t="s">
        <v>129</v>
      </c>
      <c r="E351" s="197" t="s">
        <v>21</v>
      </c>
      <c r="F351" s="198" t="s">
        <v>360</v>
      </c>
      <c r="G351" s="196"/>
      <c r="H351" s="199">
        <v>272.43</v>
      </c>
      <c r="I351" s="200"/>
      <c r="J351" s="196"/>
      <c r="K351" s="196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129</v>
      </c>
      <c r="AU351" s="205" t="s">
        <v>84</v>
      </c>
      <c r="AV351" s="13" t="s">
        <v>84</v>
      </c>
      <c r="AW351" s="13" t="s">
        <v>36</v>
      </c>
      <c r="AX351" s="13" t="s">
        <v>74</v>
      </c>
      <c r="AY351" s="205" t="s">
        <v>119</v>
      </c>
    </row>
    <row r="352" spans="1:65" s="13" customFormat="1" ht="11.25">
      <c r="B352" s="195"/>
      <c r="C352" s="196"/>
      <c r="D352" s="190" t="s">
        <v>129</v>
      </c>
      <c r="E352" s="197" t="s">
        <v>21</v>
      </c>
      <c r="F352" s="198" t="s">
        <v>362</v>
      </c>
      <c r="G352" s="196"/>
      <c r="H352" s="199">
        <v>35.64</v>
      </c>
      <c r="I352" s="200"/>
      <c r="J352" s="196"/>
      <c r="K352" s="196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129</v>
      </c>
      <c r="AU352" s="205" t="s">
        <v>84</v>
      </c>
      <c r="AV352" s="13" t="s">
        <v>84</v>
      </c>
      <c r="AW352" s="13" t="s">
        <v>36</v>
      </c>
      <c r="AX352" s="13" t="s">
        <v>74</v>
      </c>
      <c r="AY352" s="205" t="s">
        <v>119</v>
      </c>
    </row>
    <row r="353" spans="1:65" s="13" customFormat="1" ht="11.25">
      <c r="B353" s="195"/>
      <c r="C353" s="196"/>
      <c r="D353" s="190" t="s">
        <v>129</v>
      </c>
      <c r="E353" s="197" t="s">
        <v>21</v>
      </c>
      <c r="F353" s="198" t="s">
        <v>364</v>
      </c>
      <c r="G353" s="196"/>
      <c r="H353" s="199">
        <v>35.64</v>
      </c>
      <c r="I353" s="200"/>
      <c r="J353" s="196"/>
      <c r="K353" s="196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129</v>
      </c>
      <c r="AU353" s="205" t="s">
        <v>84</v>
      </c>
      <c r="AV353" s="13" t="s">
        <v>84</v>
      </c>
      <c r="AW353" s="13" t="s">
        <v>36</v>
      </c>
      <c r="AX353" s="13" t="s">
        <v>74</v>
      </c>
      <c r="AY353" s="205" t="s">
        <v>119</v>
      </c>
    </row>
    <row r="354" spans="1:65" s="13" customFormat="1" ht="11.25">
      <c r="B354" s="195"/>
      <c r="C354" s="196"/>
      <c r="D354" s="190" t="s">
        <v>129</v>
      </c>
      <c r="E354" s="197" t="s">
        <v>21</v>
      </c>
      <c r="F354" s="198" t="s">
        <v>384</v>
      </c>
      <c r="G354" s="196"/>
      <c r="H354" s="199">
        <v>37.4</v>
      </c>
      <c r="I354" s="200"/>
      <c r="J354" s="196"/>
      <c r="K354" s="196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129</v>
      </c>
      <c r="AU354" s="205" t="s">
        <v>84</v>
      </c>
      <c r="AV354" s="13" t="s">
        <v>84</v>
      </c>
      <c r="AW354" s="13" t="s">
        <v>36</v>
      </c>
      <c r="AX354" s="13" t="s">
        <v>74</v>
      </c>
      <c r="AY354" s="205" t="s">
        <v>119</v>
      </c>
    </row>
    <row r="355" spans="1:65" s="14" customFormat="1" ht="11.25">
      <c r="B355" s="206"/>
      <c r="C355" s="207"/>
      <c r="D355" s="190" t="s">
        <v>129</v>
      </c>
      <c r="E355" s="208" t="s">
        <v>21</v>
      </c>
      <c r="F355" s="209" t="s">
        <v>132</v>
      </c>
      <c r="G355" s="207"/>
      <c r="H355" s="210">
        <v>626.33799999999997</v>
      </c>
      <c r="I355" s="211"/>
      <c r="J355" s="207"/>
      <c r="K355" s="207"/>
      <c r="L355" s="212"/>
      <c r="M355" s="213"/>
      <c r="N355" s="214"/>
      <c r="O355" s="214"/>
      <c r="P355" s="214"/>
      <c r="Q355" s="214"/>
      <c r="R355" s="214"/>
      <c r="S355" s="214"/>
      <c r="T355" s="215"/>
      <c r="AT355" s="216" t="s">
        <v>129</v>
      </c>
      <c r="AU355" s="216" t="s">
        <v>84</v>
      </c>
      <c r="AV355" s="14" t="s">
        <v>126</v>
      </c>
      <c r="AW355" s="14" t="s">
        <v>36</v>
      </c>
      <c r="AX355" s="14" t="s">
        <v>79</v>
      </c>
      <c r="AY355" s="216" t="s">
        <v>119</v>
      </c>
    </row>
    <row r="356" spans="1:65" s="2" customFormat="1" ht="33" customHeight="1">
      <c r="A356" s="37"/>
      <c r="B356" s="38"/>
      <c r="C356" s="177" t="s">
        <v>385</v>
      </c>
      <c r="D356" s="177" t="s">
        <v>122</v>
      </c>
      <c r="E356" s="178" t="s">
        <v>386</v>
      </c>
      <c r="F356" s="179" t="s">
        <v>387</v>
      </c>
      <c r="G356" s="180" t="s">
        <v>173</v>
      </c>
      <c r="H356" s="181">
        <v>37580.28</v>
      </c>
      <c r="I356" s="182"/>
      <c r="J356" s="183">
        <f>ROUND(I356*H356,2)</f>
        <v>0</v>
      </c>
      <c r="K356" s="179" t="s">
        <v>135</v>
      </c>
      <c r="L356" s="42"/>
      <c r="M356" s="184" t="s">
        <v>21</v>
      </c>
      <c r="N356" s="185" t="s">
        <v>45</v>
      </c>
      <c r="O356" s="67"/>
      <c r="P356" s="186">
        <f>O356*H356</f>
        <v>0</v>
      </c>
      <c r="Q356" s="186">
        <v>0</v>
      </c>
      <c r="R356" s="186">
        <f>Q356*H356</f>
        <v>0</v>
      </c>
      <c r="S356" s="186">
        <v>0</v>
      </c>
      <c r="T356" s="187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8" t="s">
        <v>126</v>
      </c>
      <c r="AT356" s="188" t="s">
        <v>122</v>
      </c>
      <c r="AU356" s="188" t="s">
        <v>84</v>
      </c>
      <c r="AY356" s="19" t="s">
        <v>119</v>
      </c>
      <c r="BE356" s="189">
        <f>IF(N356="základní",J356,0)</f>
        <v>0</v>
      </c>
      <c r="BF356" s="189">
        <f>IF(N356="snížená",J356,0)</f>
        <v>0</v>
      </c>
      <c r="BG356" s="189">
        <f>IF(N356="zákl. přenesená",J356,0)</f>
        <v>0</v>
      </c>
      <c r="BH356" s="189">
        <f>IF(N356="sníž. přenesená",J356,0)</f>
        <v>0</v>
      </c>
      <c r="BI356" s="189">
        <f>IF(N356="nulová",J356,0)</f>
        <v>0</v>
      </c>
      <c r="BJ356" s="19" t="s">
        <v>79</v>
      </c>
      <c r="BK356" s="189">
        <f>ROUND(I356*H356,2)</f>
        <v>0</v>
      </c>
      <c r="BL356" s="19" t="s">
        <v>126</v>
      </c>
      <c r="BM356" s="188" t="s">
        <v>388</v>
      </c>
    </row>
    <row r="357" spans="1:65" s="2" customFormat="1" ht="29.25">
      <c r="A357" s="37"/>
      <c r="B357" s="38"/>
      <c r="C357" s="39"/>
      <c r="D357" s="190" t="s">
        <v>128</v>
      </c>
      <c r="E357" s="39"/>
      <c r="F357" s="191" t="s">
        <v>389</v>
      </c>
      <c r="G357" s="39"/>
      <c r="H357" s="39"/>
      <c r="I357" s="192"/>
      <c r="J357" s="39"/>
      <c r="K357" s="39"/>
      <c r="L357" s="42"/>
      <c r="M357" s="193"/>
      <c r="N357" s="194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9" t="s">
        <v>128</v>
      </c>
      <c r="AU357" s="19" t="s">
        <v>84</v>
      </c>
    </row>
    <row r="358" spans="1:65" s="2" customFormat="1" ht="11.25">
      <c r="A358" s="37"/>
      <c r="B358" s="38"/>
      <c r="C358" s="39"/>
      <c r="D358" s="217" t="s">
        <v>138</v>
      </c>
      <c r="E358" s="39"/>
      <c r="F358" s="218" t="s">
        <v>390</v>
      </c>
      <c r="G358" s="39"/>
      <c r="H358" s="39"/>
      <c r="I358" s="192"/>
      <c r="J358" s="39"/>
      <c r="K358" s="39"/>
      <c r="L358" s="42"/>
      <c r="M358" s="193"/>
      <c r="N358" s="194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19" t="s">
        <v>138</v>
      </c>
      <c r="AU358" s="19" t="s">
        <v>84</v>
      </c>
    </row>
    <row r="359" spans="1:65" s="13" customFormat="1" ht="11.25">
      <c r="B359" s="195"/>
      <c r="C359" s="196"/>
      <c r="D359" s="190" t="s">
        <v>129</v>
      </c>
      <c r="E359" s="196"/>
      <c r="F359" s="198" t="s">
        <v>391</v>
      </c>
      <c r="G359" s="196"/>
      <c r="H359" s="199">
        <v>37580.28</v>
      </c>
      <c r="I359" s="200"/>
      <c r="J359" s="196"/>
      <c r="K359" s="196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129</v>
      </c>
      <c r="AU359" s="205" t="s">
        <v>84</v>
      </c>
      <c r="AV359" s="13" t="s">
        <v>84</v>
      </c>
      <c r="AW359" s="13" t="s">
        <v>4</v>
      </c>
      <c r="AX359" s="13" t="s">
        <v>79</v>
      </c>
      <c r="AY359" s="205" t="s">
        <v>119</v>
      </c>
    </row>
    <row r="360" spans="1:65" s="2" customFormat="1" ht="33" customHeight="1">
      <c r="A360" s="37"/>
      <c r="B360" s="38"/>
      <c r="C360" s="177" t="s">
        <v>7</v>
      </c>
      <c r="D360" s="177" t="s">
        <v>122</v>
      </c>
      <c r="E360" s="178" t="s">
        <v>392</v>
      </c>
      <c r="F360" s="179" t="s">
        <v>393</v>
      </c>
      <c r="G360" s="180" t="s">
        <v>173</v>
      </c>
      <c r="H360" s="181">
        <v>626.33799999999997</v>
      </c>
      <c r="I360" s="182"/>
      <c r="J360" s="183">
        <f>ROUND(I360*H360,2)</f>
        <v>0</v>
      </c>
      <c r="K360" s="179" t="s">
        <v>135</v>
      </c>
      <c r="L360" s="42"/>
      <c r="M360" s="184" t="s">
        <v>21</v>
      </c>
      <c r="N360" s="185" t="s">
        <v>45</v>
      </c>
      <c r="O360" s="67"/>
      <c r="P360" s="186">
        <f>O360*H360</f>
        <v>0</v>
      </c>
      <c r="Q360" s="186">
        <v>0</v>
      </c>
      <c r="R360" s="186">
        <f>Q360*H360</f>
        <v>0</v>
      </c>
      <c r="S360" s="186">
        <v>0</v>
      </c>
      <c r="T360" s="187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8" t="s">
        <v>126</v>
      </c>
      <c r="AT360" s="188" t="s">
        <v>122</v>
      </c>
      <c r="AU360" s="188" t="s">
        <v>84</v>
      </c>
      <c r="AY360" s="19" t="s">
        <v>119</v>
      </c>
      <c r="BE360" s="189">
        <f>IF(N360="základní",J360,0)</f>
        <v>0</v>
      </c>
      <c r="BF360" s="189">
        <f>IF(N360="snížená",J360,0)</f>
        <v>0</v>
      </c>
      <c r="BG360" s="189">
        <f>IF(N360="zákl. přenesená",J360,0)</f>
        <v>0</v>
      </c>
      <c r="BH360" s="189">
        <f>IF(N360="sníž. přenesená",J360,0)</f>
        <v>0</v>
      </c>
      <c r="BI360" s="189">
        <f>IF(N360="nulová",J360,0)</f>
        <v>0</v>
      </c>
      <c r="BJ360" s="19" t="s">
        <v>79</v>
      </c>
      <c r="BK360" s="189">
        <f>ROUND(I360*H360,2)</f>
        <v>0</v>
      </c>
      <c r="BL360" s="19" t="s">
        <v>126</v>
      </c>
      <c r="BM360" s="188" t="s">
        <v>394</v>
      </c>
    </row>
    <row r="361" spans="1:65" s="2" customFormat="1" ht="29.25">
      <c r="A361" s="37"/>
      <c r="B361" s="38"/>
      <c r="C361" s="39"/>
      <c r="D361" s="190" t="s">
        <v>128</v>
      </c>
      <c r="E361" s="39"/>
      <c r="F361" s="191" t="s">
        <v>395</v>
      </c>
      <c r="G361" s="39"/>
      <c r="H361" s="39"/>
      <c r="I361" s="192"/>
      <c r="J361" s="39"/>
      <c r="K361" s="39"/>
      <c r="L361" s="42"/>
      <c r="M361" s="193"/>
      <c r="N361" s="194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9" t="s">
        <v>128</v>
      </c>
      <c r="AU361" s="19" t="s">
        <v>84</v>
      </c>
    </row>
    <row r="362" spans="1:65" s="2" customFormat="1" ht="11.25">
      <c r="A362" s="37"/>
      <c r="B362" s="38"/>
      <c r="C362" s="39"/>
      <c r="D362" s="217" t="s">
        <v>138</v>
      </c>
      <c r="E362" s="39"/>
      <c r="F362" s="218" t="s">
        <v>396</v>
      </c>
      <c r="G362" s="39"/>
      <c r="H362" s="39"/>
      <c r="I362" s="192"/>
      <c r="J362" s="39"/>
      <c r="K362" s="39"/>
      <c r="L362" s="42"/>
      <c r="M362" s="193"/>
      <c r="N362" s="194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9" t="s">
        <v>138</v>
      </c>
      <c r="AU362" s="19" t="s">
        <v>84</v>
      </c>
    </row>
    <row r="363" spans="1:65" s="13" customFormat="1" ht="11.25">
      <c r="B363" s="195"/>
      <c r="C363" s="196"/>
      <c r="D363" s="190" t="s">
        <v>129</v>
      </c>
      <c r="E363" s="197" t="s">
        <v>21</v>
      </c>
      <c r="F363" s="198" t="s">
        <v>397</v>
      </c>
      <c r="G363" s="196"/>
      <c r="H363" s="199">
        <v>626.33799999999997</v>
      </c>
      <c r="I363" s="200"/>
      <c r="J363" s="196"/>
      <c r="K363" s="196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129</v>
      </c>
      <c r="AU363" s="205" t="s">
        <v>84</v>
      </c>
      <c r="AV363" s="13" t="s">
        <v>84</v>
      </c>
      <c r="AW363" s="13" t="s">
        <v>36</v>
      </c>
      <c r="AX363" s="13" t="s">
        <v>79</v>
      </c>
      <c r="AY363" s="205" t="s">
        <v>119</v>
      </c>
    </row>
    <row r="364" spans="1:65" s="2" customFormat="1" ht="16.5" customHeight="1">
      <c r="A364" s="37"/>
      <c r="B364" s="38"/>
      <c r="C364" s="177" t="s">
        <v>398</v>
      </c>
      <c r="D364" s="177" t="s">
        <v>122</v>
      </c>
      <c r="E364" s="178" t="s">
        <v>399</v>
      </c>
      <c r="F364" s="179" t="s">
        <v>400</v>
      </c>
      <c r="G364" s="180" t="s">
        <v>173</v>
      </c>
      <c r="H364" s="181">
        <v>626.33799999999997</v>
      </c>
      <c r="I364" s="182"/>
      <c r="J364" s="183">
        <f>ROUND(I364*H364,2)</f>
        <v>0</v>
      </c>
      <c r="K364" s="179" t="s">
        <v>135</v>
      </c>
      <c r="L364" s="42"/>
      <c r="M364" s="184" t="s">
        <v>21</v>
      </c>
      <c r="N364" s="185" t="s">
        <v>45</v>
      </c>
      <c r="O364" s="67"/>
      <c r="P364" s="186">
        <f>O364*H364</f>
        <v>0</v>
      </c>
      <c r="Q364" s="186">
        <v>0</v>
      </c>
      <c r="R364" s="186">
        <f>Q364*H364</f>
        <v>0</v>
      </c>
      <c r="S364" s="186">
        <v>0</v>
      </c>
      <c r="T364" s="187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8" t="s">
        <v>126</v>
      </c>
      <c r="AT364" s="188" t="s">
        <v>122</v>
      </c>
      <c r="AU364" s="188" t="s">
        <v>84</v>
      </c>
      <c r="AY364" s="19" t="s">
        <v>119</v>
      </c>
      <c r="BE364" s="189">
        <f>IF(N364="základní",J364,0)</f>
        <v>0</v>
      </c>
      <c r="BF364" s="189">
        <f>IF(N364="snížená",J364,0)</f>
        <v>0</v>
      </c>
      <c r="BG364" s="189">
        <f>IF(N364="zákl. přenesená",J364,0)</f>
        <v>0</v>
      </c>
      <c r="BH364" s="189">
        <f>IF(N364="sníž. přenesená",J364,0)</f>
        <v>0</v>
      </c>
      <c r="BI364" s="189">
        <f>IF(N364="nulová",J364,0)</f>
        <v>0</v>
      </c>
      <c r="BJ364" s="19" t="s">
        <v>79</v>
      </c>
      <c r="BK364" s="189">
        <f>ROUND(I364*H364,2)</f>
        <v>0</v>
      </c>
      <c r="BL364" s="19" t="s">
        <v>126</v>
      </c>
      <c r="BM364" s="188" t="s">
        <v>401</v>
      </c>
    </row>
    <row r="365" spans="1:65" s="2" customFormat="1" ht="19.5">
      <c r="A365" s="37"/>
      <c r="B365" s="38"/>
      <c r="C365" s="39"/>
      <c r="D365" s="190" t="s">
        <v>128</v>
      </c>
      <c r="E365" s="39"/>
      <c r="F365" s="191" t="s">
        <v>402</v>
      </c>
      <c r="G365" s="39"/>
      <c r="H365" s="39"/>
      <c r="I365" s="192"/>
      <c r="J365" s="39"/>
      <c r="K365" s="39"/>
      <c r="L365" s="42"/>
      <c r="M365" s="193"/>
      <c r="N365" s="194"/>
      <c r="O365" s="67"/>
      <c r="P365" s="67"/>
      <c r="Q365" s="67"/>
      <c r="R365" s="67"/>
      <c r="S365" s="67"/>
      <c r="T365" s="68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9" t="s">
        <v>128</v>
      </c>
      <c r="AU365" s="19" t="s">
        <v>84</v>
      </c>
    </row>
    <row r="366" spans="1:65" s="2" customFormat="1" ht="11.25">
      <c r="A366" s="37"/>
      <c r="B366" s="38"/>
      <c r="C366" s="39"/>
      <c r="D366" s="217" t="s">
        <v>138</v>
      </c>
      <c r="E366" s="39"/>
      <c r="F366" s="218" t="s">
        <v>403</v>
      </c>
      <c r="G366" s="39"/>
      <c r="H366" s="39"/>
      <c r="I366" s="192"/>
      <c r="J366" s="39"/>
      <c r="K366" s="39"/>
      <c r="L366" s="42"/>
      <c r="M366" s="193"/>
      <c r="N366" s="194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9" t="s">
        <v>138</v>
      </c>
      <c r="AU366" s="19" t="s">
        <v>84</v>
      </c>
    </row>
    <row r="367" spans="1:65" s="13" customFormat="1" ht="11.25">
      <c r="B367" s="195"/>
      <c r="C367" s="196"/>
      <c r="D367" s="190" t="s">
        <v>129</v>
      </c>
      <c r="E367" s="197" t="s">
        <v>21</v>
      </c>
      <c r="F367" s="198" t="s">
        <v>404</v>
      </c>
      <c r="G367" s="196"/>
      <c r="H367" s="199">
        <v>626.33799999999997</v>
      </c>
      <c r="I367" s="200"/>
      <c r="J367" s="196"/>
      <c r="K367" s="196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129</v>
      </c>
      <c r="AU367" s="205" t="s">
        <v>84</v>
      </c>
      <c r="AV367" s="13" t="s">
        <v>84</v>
      </c>
      <c r="AW367" s="13" t="s">
        <v>36</v>
      </c>
      <c r="AX367" s="13" t="s">
        <v>79</v>
      </c>
      <c r="AY367" s="205" t="s">
        <v>119</v>
      </c>
    </row>
    <row r="368" spans="1:65" s="2" customFormat="1" ht="21.75" customHeight="1">
      <c r="A368" s="37"/>
      <c r="B368" s="38"/>
      <c r="C368" s="177" t="s">
        <v>405</v>
      </c>
      <c r="D368" s="177" t="s">
        <v>122</v>
      </c>
      <c r="E368" s="178" t="s">
        <v>406</v>
      </c>
      <c r="F368" s="179" t="s">
        <v>407</v>
      </c>
      <c r="G368" s="180" t="s">
        <v>173</v>
      </c>
      <c r="H368" s="181">
        <v>37580.28</v>
      </c>
      <c r="I368" s="182"/>
      <c r="J368" s="183">
        <f>ROUND(I368*H368,2)</f>
        <v>0</v>
      </c>
      <c r="K368" s="179" t="s">
        <v>135</v>
      </c>
      <c r="L368" s="42"/>
      <c r="M368" s="184" t="s">
        <v>21</v>
      </c>
      <c r="N368" s="185" t="s">
        <v>45</v>
      </c>
      <c r="O368" s="67"/>
      <c r="P368" s="186">
        <f>O368*H368</f>
        <v>0</v>
      </c>
      <c r="Q368" s="186">
        <v>0</v>
      </c>
      <c r="R368" s="186">
        <f>Q368*H368</f>
        <v>0</v>
      </c>
      <c r="S368" s="186">
        <v>0</v>
      </c>
      <c r="T368" s="187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8" t="s">
        <v>126</v>
      </c>
      <c r="AT368" s="188" t="s">
        <v>122</v>
      </c>
      <c r="AU368" s="188" t="s">
        <v>84</v>
      </c>
      <c r="AY368" s="19" t="s">
        <v>119</v>
      </c>
      <c r="BE368" s="189">
        <f>IF(N368="základní",J368,0)</f>
        <v>0</v>
      </c>
      <c r="BF368" s="189">
        <f>IF(N368="snížená",J368,0)</f>
        <v>0</v>
      </c>
      <c r="BG368" s="189">
        <f>IF(N368="zákl. přenesená",J368,0)</f>
        <v>0</v>
      </c>
      <c r="BH368" s="189">
        <f>IF(N368="sníž. přenesená",J368,0)</f>
        <v>0</v>
      </c>
      <c r="BI368" s="189">
        <f>IF(N368="nulová",J368,0)</f>
        <v>0</v>
      </c>
      <c r="BJ368" s="19" t="s">
        <v>79</v>
      </c>
      <c r="BK368" s="189">
        <f>ROUND(I368*H368,2)</f>
        <v>0</v>
      </c>
      <c r="BL368" s="19" t="s">
        <v>126</v>
      </c>
      <c r="BM368" s="188" t="s">
        <v>408</v>
      </c>
    </row>
    <row r="369" spans="1:65" s="2" customFormat="1" ht="19.5">
      <c r="A369" s="37"/>
      <c r="B369" s="38"/>
      <c r="C369" s="39"/>
      <c r="D369" s="190" t="s">
        <v>128</v>
      </c>
      <c r="E369" s="39"/>
      <c r="F369" s="191" t="s">
        <v>409</v>
      </c>
      <c r="G369" s="39"/>
      <c r="H369" s="39"/>
      <c r="I369" s="192"/>
      <c r="J369" s="39"/>
      <c r="K369" s="39"/>
      <c r="L369" s="42"/>
      <c r="M369" s="193"/>
      <c r="N369" s="194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9" t="s">
        <v>128</v>
      </c>
      <c r="AU369" s="19" t="s">
        <v>84</v>
      </c>
    </row>
    <row r="370" spans="1:65" s="2" customFormat="1" ht="11.25">
      <c r="A370" s="37"/>
      <c r="B370" s="38"/>
      <c r="C370" s="39"/>
      <c r="D370" s="217" t="s">
        <v>138</v>
      </c>
      <c r="E370" s="39"/>
      <c r="F370" s="218" t="s">
        <v>410</v>
      </c>
      <c r="G370" s="39"/>
      <c r="H370" s="39"/>
      <c r="I370" s="192"/>
      <c r="J370" s="39"/>
      <c r="K370" s="39"/>
      <c r="L370" s="42"/>
      <c r="M370" s="193"/>
      <c r="N370" s="194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9" t="s">
        <v>138</v>
      </c>
      <c r="AU370" s="19" t="s">
        <v>84</v>
      </c>
    </row>
    <row r="371" spans="1:65" s="13" customFormat="1" ht="11.25">
      <c r="B371" s="195"/>
      <c r="C371" s="196"/>
      <c r="D371" s="190" t="s">
        <v>129</v>
      </c>
      <c r="E371" s="197" t="s">
        <v>21</v>
      </c>
      <c r="F371" s="198" t="s">
        <v>411</v>
      </c>
      <c r="G371" s="196"/>
      <c r="H371" s="199">
        <v>37580.28</v>
      </c>
      <c r="I371" s="200"/>
      <c r="J371" s="196"/>
      <c r="K371" s="196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129</v>
      </c>
      <c r="AU371" s="205" t="s">
        <v>84</v>
      </c>
      <c r="AV371" s="13" t="s">
        <v>84</v>
      </c>
      <c r="AW371" s="13" t="s">
        <v>36</v>
      </c>
      <c r="AX371" s="13" t="s">
        <v>79</v>
      </c>
      <c r="AY371" s="205" t="s">
        <v>119</v>
      </c>
    </row>
    <row r="372" spans="1:65" s="2" customFormat="1" ht="21.75" customHeight="1">
      <c r="A372" s="37"/>
      <c r="B372" s="38"/>
      <c r="C372" s="177" t="s">
        <v>412</v>
      </c>
      <c r="D372" s="177" t="s">
        <v>122</v>
      </c>
      <c r="E372" s="178" t="s">
        <v>413</v>
      </c>
      <c r="F372" s="179" t="s">
        <v>414</v>
      </c>
      <c r="G372" s="180" t="s">
        <v>173</v>
      </c>
      <c r="H372" s="181">
        <v>626.33799999999997</v>
      </c>
      <c r="I372" s="182"/>
      <c r="J372" s="183">
        <f>ROUND(I372*H372,2)</f>
        <v>0</v>
      </c>
      <c r="K372" s="179" t="s">
        <v>135</v>
      </c>
      <c r="L372" s="42"/>
      <c r="M372" s="184" t="s">
        <v>21</v>
      </c>
      <c r="N372" s="185" t="s">
        <v>45</v>
      </c>
      <c r="O372" s="67"/>
      <c r="P372" s="186">
        <f>O372*H372</f>
        <v>0</v>
      </c>
      <c r="Q372" s="186">
        <v>0</v>
      </c>
      <c r="R372" s="186">
        <f>Q372*H372</f>
        <v>0</v>
      </c>
      <c r="S372" s="186">
        <v>0</v>
      </c>
      <c r="T372" s="187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8" t="s">
        <v>126</v>
      </c>
      <c r="AT372" s="188" t="s">
        <v>122</v>
      </c>
      <c r="AU372" s="188" t="s">
        <v>84</v>
      </c>
      <c r="AY372" s="19" t="s">
        <v>119</v>
      </c>
      <c r="BE372" s="189">
        <f>IF(N372="základní",J372,0)</f>
        <v>0</v>
      </c>
      <c r="BF372" s="189">
        <f>IF(N372="snížená",J372,0)</f>
        <v>0</v>
      </c>
      <c r="BG372" s="189">
        <f>IF(N372="zákl. přenesená",J372,0)</f>
        <v>0</v>
      </c>
      <c r="BH372" s="189">
        <f>IF(N372="sníž. přenesená",J372,0)</f>
        <v>0</v>
      </c>
      <c r="BI372" s="189">
        <f>IF(N372="nulová",J372,0)</f>
        <v>0</v>
      </c>
      <c r="BJ372" s="19" t="s">
        <v>79</v>
      </c>
      <c r="BK372" s="189">
        <f>ROUND(I372*H372,2)</f>
        <v>0</v>
      </c>
      <c r="BL372" s="19" t="s">
        <v>126</v>
      </c>
      <c r="BM372" s="188" t="s">
        <v>415</v>
      </c>
    </row>
    <row r="373" spans="1:65" s="2" customFormat="1" ht="19.5">
      <c r="A373" s="37"/>
      <c r="B373" s="38"/>
      <c r="C373" s="39"/>
      <c r="D373" s="190" t="s">
        <v>128</v>
      </c>
      <c r="E373" s="39"/>
      <c r="F373" s="191" t="s">
        <v>416</v>
      </c>
      <c r="G373" s="39"/>
      <c r="H373" s="39"/>
      <c r="I373" s="192"/>
      <c r="J373" s="39"/>
      <c r="K373" s="39"/>
      <c r="L373" s="42"/>
      <c r="M373" s="193"/>
      <c r="N373" s="194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9" t="s">
        <v>128</v>
      </c>
      <c r="AU373" s="19" t="s">
        <v>84</v>
      </c>
    </row>
    <row r="374" spans="1:65" s="2" customFormat="1" ht="11.25">
      <c r="A374" s="37"/>
      <c r="B374" s="38"/>
      <c r="C374" s="39"/>
      <c r="D374" s="217" t="s">
        <v>138</v>
      </c>
      <c r="E374" s="39"/>
      <c r="F374" s="218" t="s">
        <v>417</v>
      </c>
      <c r="G374" s="39"/>
      <c r="H374" s="39"/>
      <c r="I374" s="192"/>
      <c r="J374" s="39"/>
      <c r="K374" s="39"/>
      <c r="L374" s="42"/>
      <c r="M374" s="193"/>
      <c r="N374" s="194"/>
      <c r="O374" s="67"/>
      <c r="P374" s="67"/>
      <c r="Q374" s="67"/>
      <c r="R374" s="67"/>
      <c r="S374" s="67"/>
      <c r="T374" s="68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9" t="s">
        <v>138</v>
      </c>
      <c r="AU374" s="19" t="s">
        <v>84</v>
      </c>
    </row>
    <row r="375" spans="1:65" s="13" customFormat="1" ht="11.25">
      <c r="B375" s="195"/>
      <c r="C375" s="196"/>
      <c r="D375" s="190" t="s">
        <v>129</v>
      </c>
      <c r="E375" s="197" t="s">
        <v>21</v>
      </c>
      <c r="F375" s="198" t="s">
        <v>404</v>
      </c>
      <c r="G375" s="196"/>
      <c r="H375" s="199">
        <v>626.33799999999997</v>
      </c>
      <c r="I375" s="200"/>
      <c r="J375" s="196"/>
      <c r="K375" s="196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129</v>
      </c>
      <c r="AU375" s="205" t="s">
        <v>84</v>
      </c>
      <c r="AV375" s="13" t="s">
        <v>84</v>
      </c>
      <c r="AW375" s="13" t="s">
        <v>36</v>
      </c>
      <c r="AX375" s="13" t="s">
        <v>79</v>
      </c>
      <c r="AY375" s="205" t="s">
        <v>119</v>
      </c>
    </row>
    <row r="376" spans="1:65" s="2" customFormat="1" ht="16.5" customHeight="1">
      <c r="A376" s="37"/>
      <c r="B376" s="38"/>
      <c r="C376" s="177" t="s">
        <v>418</v>
      </c>
      <c r="D376" s="177" t="s">
        <v>122</v>
      </c>
      <c r="E376" s="178" t="s">
        <v>419</v>
      </c>
      <c r="F376" s="179" t="s">
        <v>420</v>
      </c>
      <c r="G376" s="180" t="s">
        <v>125</v>
      </c>
      <c r="H376" s="181">
        <v>9</v>
      </c>
      <c r="I376" s="182"/>
      <c r="J376" s="183">
        <f>ROUND(I376*H376,2)</f>
        <v>0</v>
      </c>
      <c r="K376" s="179" t="s">
        <v>135</v>
      </c>
      <c r="L376" s="42"/>
      <c r="M376" s="184" t="s">
        <v>21</v>
      </c>
      <c r="N376" s="185" t="s">
        <v>45</v>
      </c>
      <c r="O376" s="67"/>
      <c r="P376" s="186">
        <f>O376*H376</f>
        <v>0</v>
      </c>
      <c r="Q376" s="186">
        <v>0</v>
      </c>
      <c r="R376" s="186">
        <f>Q376*H376</f>
        <v>0</v>
      </c>
      <c r="S376" s="186">
        <v>0</v>
      </c>
      <c r="T376" s="187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8" t="s">
        <v>126</v>
      </c>
      <c r="AT376" s="188" t="s">
        <v>122</v>
      </c>
      <c r="AU376" s="188" t="s">
        <v>84</v>
      </c>
      <c r="AY376" s="19" t="s">
        <v>119</v>
      </c>
      <c r="BE376" s="189">
        <f>IF(N376="základní",J376,0)</f>
        <v>0</v>
      </c>
      <c r="BF376" s="189">
        <f>IF(N376="snížená",J376,0)</f>
        <v>0</v>
      </c>
      <c r="BG376" s="189">
        <f>IF(N376="zákl. přenesená",J376,0)</f>
        <v>0</v>
      </c>
      <c r="BH376" s="189">
        <f>IF(N376="sníž. přenesená",J376,0)</f>
        <v>0</v>
      </c>
      <c r="BI376" s="189">
        <f>IF(N376="nulová",J376,0)</f>
        <v>0</v>
      </c>
      <c r="BJ376" s="19" t="s">
        <v>79</v>
      </c>
      <c r="BK376" s="189">
        <f>ROUND(I376*H376,2)</f>
        <v>0</v>
      </c>
      <c r="BL376" s="19" t="s">
        <v>126</v>
      </c>
      <c r="BM376" s="188" t="s">
        <v>421</v>
      </c>
    </row>
    <row r="377" spans="1:65" s="2" customFormat="1" ht="19.5">
      <c r="A377" s="37"/>
      <c r="B377" s="38"/>
      <c r="C377" s="39"/>
      <c r="D377" s="190" t="s">
        <v>128</v>
      </c>
      <c r="E377" s="39"/>
      <c r="F377" s="191" t="s">
        <v>422</v>
      </c>
      <c r="G377" s="39"/>
      <c r="H377" s="39"/>
      <c r="I377" s="192"/>
      <c r="J377" s="39"/>
      <c r="K377" s="39"/>
      <c r="L377" s="42"/>
      <c r="M377" s="193"/>
      <c r="N377" s="194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9" t="s">
        <v>128</v>
      </c>
      <c r="AU377" s="19" t="s">
        <v>84</v>
      </c>
    </row>
    <row r="378" spans="1:65" s="2" customFormat="1" ht="11.25">
      <c r="A378" s="37"/>
      <c r="B378" s="38"/>
      <c r="C378" s="39"/>
      <c r="D378" s="217" t="s">
        <v>138</v>
      </c>
      <c r="E378" s="39"/>
      <c r="F378" s="218" t="s">
        <v>423</v>
      </c>
      <c r="G378" s="39"/>
      <c r="H378" s="39"/>
      <c r="I378" s="192"/>
      <c r="J378" s="39"/>
      <c r="K378" s="39"/>
      <c r="L378" s="42"/>
      <c r="M378" s="193"/>
      <c r="N378" s="194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9" t="s">
        <v>138</v>
      </c>
      <c r="AU378" s="19" t="s">
        <v>84</v>
      </c>
    </row>
    <row r="379" spans="1:65" s="13" customFormat="1" ht="11.25">
      <c r="B379" s="195"/>
      <c r="C379" s="196"/>
      <c r="D379" s="190" t="s">
        <v>129</v>
      </c>
      <c r="E379" s="197" t="s">
        <v>21</v>
      </c>
      <c r="F379" s="198" t="s">
        <v>424</v>
      </c>
      <c r="G379" s="196"/>
      <c r="H379" s="199">
        <v>4</v>
      </c>
      <c r="I379" s="200"/>
      <c r="J379" s="196"/>
      <c r="K379" s="196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129</v>
      </c>
      <c r="AU379" s="205" t="s">
        <v>84</v>
      </c>
      <c r="AV379" s="13" t="s">
        <v>84</v>
      </c>
      <c r="AW379" s="13" t="s">
        <v>36</v>
      </c>
      <c r="AX379" s="13" t="s">
        <v>74</v>
      </c>
      <c r="AY379" s="205" t="s">
        <v>119</v>
      </c>
    </row>
    <row r="380" spans="1:65" s="13" customFormat="1" ht="11.25">
      <c r="B380" s="195"/>
      <c r="C380" s="196"/>
      <c r="D380" s="190" t="s">
        <v>129</v>
      </c>
      <c r="E380" s="197" t="s">
        <v>21</v>
      </c>
      <c r="F380" s="198" t="s">
        <v>425</v>
      </c>
      <c r="G380" s="196"/>
      <c r="H380" s="199">
        <v>5</v>
      </c>
      <c r="I380" s="200"/>
      <c r="J380" s="196"/>
      <c r="K380" s="196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129</v>
      </c>
      <c r="AU380" s="205" t="s">
        <v>84</v>
      </c>
      <c r="AV380" s="13" t="s">
        <v>84</v>
      </c>
      <c r="AW380" s="13" t="s">
        <v>36</v>
      </c>
      <c r="AX380" s="13" t="s">
        <v>74</v>
      </c>
      <c r="AY380" s="205" t="s">
        <v>119</v>
      </c>
    </row>
    <row r="381" spans="1:65" s="14" customFormat="1" ht="11.25">
      <c r="B381" s="206"/>
      <c r="C381" s="207"/>
      <c r="D381" s="190" t="s">
        <v>129</v>
      </c>
      <c r="E381" s="208" t="s">
        <v>21</v>
      </c>
      <c r="F381" s="209" t="s">
        <v>132</v>
      </c>
      <c r="G381" s="207"/>
      <c r="H381" s="210">
        <v>9</v>
      </c>
      <c r="I381" s="211"/>
      <c r="J381" s="207"/>
      <c r="K381" s="207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129</v>
      </c>
      <c r="AU381" s="216" t="s">
        <v>84</v>
      </c>
      <c r="AV381" s="14" t="s">
        <v>126</v>
      </c>
      <c r="AW381" s="14" t="s">
        <v>36</v>
      </c>
      <c r="AX381" s="14" t="s">
        <v>79</v>
      </c>
      <c r="AY381" s="216" t="s">
        <v>119</v>
      </c>
    </row>
    <row r="382" spans="1:65" s="2" customFormat="1" ht="24.2" customHeight="1">
      <c r="A382" s="37"/>
      <c r="B382" s="38"/>
      <c r="C382" s="177" t="s">
        <v>426</v>
      </c>
      <c r="D382" s="177" t="s">
        <v>122</v>
      </c>
      <c r="E382" s="178" t="s">
        <v>427</v>
      </c>
      <c r="F382" s="179" t="s">
        <v>428</v>
      </c>
      <c r="G382" s="180" t="s">
        <v>125</v>
      </c>
      <c r="H382" s="181">
        <v>540</v>
      </c>
      <c r="I382" s="182"/>
      <c r="J382" s="183">
        <f>ROUND(I382*H382,2)</f>
        <v>0</v>
      </c>
      <c r="K382" s="179" t="s">
        <v>135</v>
      </c>
      <c r="L382" s="42"/>
      <c r="M382" s="184" t="s">
        <v>21</v>
      </c>
      <c r="N382" s="185" t="s">
        <v>45</v>
      </c>
      <c r="O382" s="67"/>
      <c r="P382" s="186">
        <f>O382*H382</f>
        <v>0</v>
      </c>
      <c r="Q382" s="186">
        <v>0</v>
      </c>
      <c r="R382" s="186">
        <f>Q382*H382</f>
        <v>0</v>
      </c>
      <c r="S382" s="186">
        <v>0</v>
      </c>
      <c r="T382" s="187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8" t="s">
        <v>126</v>
      </c>
      <c r="AT382" s="188" t="s">
        <v>122</v>
      </c>
      <c r="AU382" s="188" t="s">
        <v>84</v>
      </c>
      <c r="AY382" s="19" t="s">
        <v>119</v>
      </c>
      <c r="BE382" s="189">
        <f>IF(N382="základní",J382,0)</f>
        <v>0</v>
      </c>
      <c r="BF382" s="189">
        <f>IF(N382="snížená",J382,0)</f>
        <v>0</v>
      </c>
      <c r="BG382" s="189">
        <f>IF(N382="zákl. přenesená",J382,0)</f>
        <v>0</v>
      </c>
      <c r="BH382" s="189">
        <f>IF(N382="sníž. přenesená",J382,0)</f>
        <v>0</v>
      </c>
      <c r="BI382" s="189">
        <f>IF(N382="nulová",J382,0)</f>
        <v>0</v>
      </c>
      <c r="BJ382" s="19" t="s">
        <v>79</v>
      </c>
      <c r="BK382" s="189">
        <f>ROUND(I382*H382,2)</f>
        <v>0</v>
      </c>
      <c r="BL382" s="19" t="s">
        <v>126</v>
      </c>
      <c r="BM382" s="188" t="s">
        <v>429</v>
      </c>
    </row>
    <row r="383" spans="1:65" s="2" customFormat="1" ht="19.5">
      <c r="A383" s="37"/>
      <c r="B383" s="38"/>
      <c r="C383" s="39"/>
      <c r="D383" s="190" t="s">
        <v>128</v>
      </c>
      <c r="E383" s="39"/>
      <c r="F383" s="191" t="s">
        <v>430</v>
      </c>
      <c r="G383" s="39"/>
      <c r="H383" s="39"/>
      <c r="I383" s="192"/>
      <c r="J383" s="39"/>
      <c r="K383" s="39"/>
      <c r="L383" s="42"/>
      <c r="M383" s="193"/>
      <c r="N383" s="194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19" t="s">
        <v>128</v>
      </c>
      <c r="AU383" s="19" t="s">
        <v>84</v>
      </c>
    </row>
    <row r="384" spans="1:65" s="2" customFormat="1" ht="11.25">
      <c r="A384" s="37"/>
      <c r="B384" s="38"/>
      <c r="C384" s="39"/>
      <c r="D384" s="217" t="s">
        <v>138</v>
      </c>
      <c r="E384" s="39"/>
      <c r="F384" s="218" t="s">
        <v>431</v>
      </c>
      <c r="G384" s="39"/>
      <c r="H384" s="39"/>
      <c r="I384" s="192"/>
      <c r="J384" s="39"/>
      <c r="K384" s="39"/>
      <c r="L384" s="42"/>
      <c r="M384" s="193"/>
      <c r="N384" s="194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9" t="s">
        <v>138</v>
      </c>
      <c r="AU384" s="19" t="s">
        <v>84</v>
      </c>
    </row>
    <row r="385" spans="1:65" s="13" customFormat="1" ht="11.25">
      <c r="B385" s="195"/>
      <c r="C385" s="196"/>
      <c r="D385" s="190" t="s">
        <v>129</v>
      </c>
      <c r="E385" s="197" t="s">
        <v>21</v>
      </c>
      <c r="F385" s="198" t="s">
        <v>432</v>
      </c>
      <c r="G385" s="196"/>
      <c r="H385" s="199">
        <v>240</v>
      </c>
      <c r="I385" s="200"/>
      <c r="J385" s="196"/>
      <c r="K385" s="196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129</v>
      </c>
      <c r="AU385" s="205" t="s">
        <v>84</v>
      </c>
      <c r="AV385" s="13" t="s">
        <v>84</v>
      </c>
      <c r="AW385" s="13" t="s">
        <v>36</v>
      </c>
      <c r="AX385" s="13" t="s">
        <v>74</v>
      </c>
      <c r="AY385" s="205" t="s">
        <v>119</v>
      </c>
    </row>
    <row r="386" spans="1:65" s="13" customFormat="1" ht="11.25">
      <c r="B386" s="195"/>
      <c r="C386" s="196"/>
      <c r="D386" s="190" t="s">
        <v>129</v>
      </c>
      <c r="E386" s="197" t="s">
        <v>21</v>
      </c>
      <c r="F386" s="198" t="s">
        <v>433</v>
      </c>
      <c r="G386" s="196"/>
      <c r="H386" s="199">
        <v>300</v>
      </c>
      <c r="I386" s="200"/>
      <c r="J386" s="196"/>
      <c r="K386" s="196"/>
      <c r="L386" s="201"/>
      <c r="M386" s="202"/>
      <c r="N386" s="203"/>
      <c r="O386" s="203"/>
      <c r="P386" s="203"/>
      <c r="Q386" s="203"/>
      <c r="R386" s="203"/>
      <c r="S386" s="203"/>
      <c r="T386" s="204"/>
      <c r="AT386" s="205" t="s">
        <v>129</v>
      </c>
      <c r="AU386" s="205" t="s">
        <v>84</v>
      </c>
      <c r="AV386" s="13" t="s">
        <v>84</v>
      </c>
      <c r="AW386" s="13" t="s">
        <v>36</v>
      </c>
      <c r="AX386" s="13" t="s">
        <v>74</v>
      </c>
      <c r="AY386" s="205" t="s">
        <v>119</v>
      </c>
    </row>
    <row r="387" spans="1:65" s="14" customFormat="1" ht="11.25">
      <c r="B387" s="206"/>
      <c r="C387" s="207"/>
      <c r="D387" s="190" t="s">
        <v>129</v>
      </c>
      <c r="E387" s="208" t="s">
        <v>21</v>
      </c>
      <c r="F387" s="209" t="s">
        <v>132</v>
      </c>
      <c r="G387" s="207"/>
      <c r="H387" s="210">
        <v>540</v>
      </c>
      <c r="I387" s="211"/>
      <c r="J387" s="207"/>
      <c r="K387" s="207"/>
      <c r="L387" s="212"/>
      <c r="M387" s="213"/>
      <c r="N387" s="214"/>
      <c r="O387" s="214"/>
      <c r="P387" s="214"/>
      <c r="Q387" s="214"/>
      <c r="R387" s="214"/>
      <c r="S387" s="214"/>
      <c r="T387" s="215"/>
      <c r="AT387" s="216" t="s">
        <v>129</v>
      </c>
      <c r="AU387" s="216" t="s">
        <v>84</v>
      </c>
      <c r="AV387" s="14" t="s">
        <v>126</v>
      </c>
      <c r="AW387" s="14" t="s">
        <v>36</v>
      </c>
      <c r="AX387" s="14" t="s">
        <v>79</v>
      </c>
      <c r="AY387" s="216" t="s">
        <v>119</v>
      </c>
    </row>
    <row r="388" spans="1:65" s="2" customFormat="1" ht="16.5" customHeight="1">
      <c r="A388" s="37"/>
      <c r="B388" s="38"/>
      <c r="C388" s="177" t="s">
        <v>434</v>
      </c>
      <c r="D388" s="177" t="s">
        <v>122</v>
      </c>
      <c r="E388" s="178" t="s">
        <v>435</v>
      </c>
      <c r="F388" s="179" t="s">
        <v>436</v>
      </c>
      <c r="G388" s="180" t="s">
        <v>125</v>
      </c>
      <c r="H388" s="181">
        <v>9</v>
      </c>
      <c r="I388" s="182"/>
      <c r="J388" s="183">
        <f>ROUND(I388*H388,2)</f>
        <v>0</v>
      </c>
      <c r="K388" s="179" t="s">
        <v>135</v>
      </c>
      <c r="L388" s="42"/>
      <c r="M388" s="184" t="s">
        <v>21</v>
      </c>
      <c r="N388" s="185" t="s">
        <v>45</v>
      </c>
      <c r="O388" s="67"/>
      <c r="P388" s="186">
        <f>O388*H388</f>
        <v>0</v>
      </c>
      <c r="Q388" s="186">
        <v>0</v>
      </c>
      <c r="R388" s="186">
        <f>Q388*H388</f>
        <v>0</v>
      </c>
      <c r="S388" s="186">
        <v>0</v>
      </c>
      <c r="T388" s="187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8" t="s">
        <v>126</v>
      </c>
      <c r="AT388" s="188" t="s">
        <v>122</v>
      </c>
      <c r="AU388" s="188" t="s">
        <v>84</v>
      </c>
      <c r="AY388" s="19" t="s">
        <v>119</v>
      </c>
      <c r="BE388" s="189">
        <f>IF(N388="základní",J388,0)</f>
        <v>0</v>
      </c>
      <c r="BF388" s="189">
        <f>IF(N388="snížená",J388,0)</f>
        <v>0</v>
      </c>
      <c r="BG388" s="189">
        <f>IF(N388="zákl. přenesená",J388,0)</f>
        <v>0</v>
      </c>
      <c r="BH388" s="189">
        <f>IF(N388="sníž. přenesená",J388,0)</f>
        <v>0</v>
      </c>
      <c r="BI388" s="189">
        <f>IF(N388="nulová",J388,0)</f>
        <v>0</v>
      </c>
      <c r="BJ388" s="19" t="s">
        <v>79</v>
      </c>
      <c r="BK388" s="189">
        <f>ROUND(I388*H388,2)</f>
        <v>0</v>
      </c>
      <c r="BL388" s="19" t="s">
        <v>126</v>
      </c>
      <c r="BM388" s="188" t="s">
        <v>437</v>
      </c>
    </row>
    <row r="389" spans="1:65" s="2" customFormat="1" ht="19.5">
      <c r="A389" s="37"/>
      <c r="B389" s="38"/>
      <c r="C389" s="39"/>
      <c r="D389" s="190" t="s">
        <v>128</v>
      </c>
      <c r="E389" s="39"/>
      <c r="F389" s="191" t="s">
        <v>438</v>
      </c>
      <c r="G389" s="39"/>
      <c r="H389" s="39"/>
      <c r="I389" s="192"/>
      <c r="J389" s="39"/>
      <c r="K389" s="39"/>
      <c r="L389" s="42"/>
      <c r="M389" s="193"/>
      <c r="N389" s="194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9" t="s">
        <v>128</v>
      </c>
      <c r="AU389" s="19" t="s">
        <v>84</v>
      </c>
    </row>
    <row r="390" spans="1:65" s="2" customFormat="1" ht="11.25">
      <c r="A390" s="37"/>
      <c r="B390" s="38"/>
      <c r="C390" s="39"/>
      <c r="D390" s="217" t="s">
        <v>138</v>
      </c>
      <c r="E390" s="39"/>
      <c r="F390" s="218" t="s">
        <v>439</v>
      </c>
      <c r="G390" s="39"/>
      <c r="H390" s="39"/>
      <c r="I390" s="192"/>
      <c r="J390" s="39"/>
      <c r="K390" s="39"/>
      <c r="L390" s="42"/>
      <c r="M390" s="193"/>
      <c r="N390" s="194"/>
      <c r="O390" s="67"/>
      <c r="P390" s="67"/>
      <c r="Q390" s="67"/>
      <c r="R390" s="67"/>
      <c r="S390" s="67"/>
      <c r="T390" s="68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9" t="s">
        <v>138</v>
      </c>
      <c r="AU390" s="19" t="s">
        <v>84</v>
      </c>
    </row>
    <row r="391" spans="1:65" s="2" customFormat="1" ht="24.2" customHeight="1">
      <c r="A391" s="37"/>
      <c r="B391" s="38"/>
      <c r="C391" s="177" t="s">
        <v>440</v>
      </c>
      <c r="D391" s="177" t="s">
        <v>122</v>
      </c>
      <c r="E391" s="178" t="s">
        <v>441</v>
      </c>
      <c r="F391" s="179" t="s">
        <v>442</v>
      </c>
      <c r="G391" s="180" t="s">
        <v>218</v>
      </c>
      <c r="H391" s="181">
        <v>2</v>
      </c>
      <c r="I391" s="182"/>
      <c r="J391" s="183">
        <f>ROUND(I391*H391,2)</f>
        <v>0</v>
      </c>
      <c r="K391" s="179" t="s">
        <v>135</v>
      </c>
      <c r="L391" s="42"/>
      <c r="M391" s="184" t="s">
        <v>21</v>
      </c>
      <c r="N391" s="185" t="s">
        <v>45</v>
      </c>
      <c r="O391" s="67"/>
      <c r="P391" s="186">
        <f>O391*H391</f>
        <v>0</v>
      </c>
      <c r="Q391" s="186">
        <v>0</v>
      </c>
      <c r="R391" s="186">
        <f>Q391*H391</f>
        <v>0</v>
      </c>
      <c r="S391" s="186">
        <v>0</v>
      </c>
      <c r="T391" s="187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8" t="s">
        <v>126</v>
      </c>
      <c r="AT391" s="188" t="s">
        <v>122</v>
      </c>
      <c r="AU391" s="188" t="s">
        <v>84</v>
      </c>
      <c r="AY391" s="19" t="s">
        <v>119</v>
      </c>
      <c r="BE391" s="189">
        <f>IF(N391="základní",J391,0)</f>
        <v>0</v>
      </c>
      <c r="BF391" s="189">
        <f>IF(N391="snížená",J391,0)</f>
        <v>0</v>
      </c>
      <c r="BG391" s="189">
        <f>IF(N391="zákl. přenesená",J391,0)</f>
        <v>0</v>
      </c>
      <c r="BH391" s="189">
        <f>IF(N391="sníž. přenesená",J391,0)</f>
        <v>0</v>
      </c>
      <c r="BI391" s="189">
        <f>IF(N391="nulová",J391,0)</f>
        <v>0</v>
      </c>
      <c r="BJ391" s="19" t="s">
        <v>79</v>
      </c>
      <c r="BK391" s="189">
        <f>ROUND(I391*H391,2)</f>
        <v>0</v>
      </c>
      <c r="BL391" s="19" t="s">
        <v>126</v>
      </c>
      <c r="BM391" s="188" t="s">
        <v>443</v>
      </c>
    </row>
    <row r="392" spans="1:65" s="2" customFormat="1" ht="29.25">
      <c r="A392" s="37"/>
      <c r="B392" s="38"/>
      <c r="C392" s="39"/>
      <c r="D392" s="190" t="s">
        <v>128</v>
      </c>
      <c r="E392" s="39"/>
      <c r="F392" s="191" t="s">
        <v>444</v>
      </c>
      <c r="G392" s="39"/>
      <c r="H392" s="39"/>
      <c r="I392" s="192"/>
      <c r="J392" s="39"/>
      <c r="K392" s="39"/>
      <c r="L392" s="42"/>
      <c r="M392" s="193"/>
      <c r="N392" s="194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9" t="s">
        <v>128</v>
      </c>
      <c r="AU392" s="19" t="s">
        <v>84</v>
      </c>
    </row>
    <row r="393" spans="1:65" s="2" customFormat="1" ht="11.25">
      <c r="A393" s="37"/>
      <c r="B393" s="38"/>
      <c r="C393" s="39"/>
      <c r="D393" s="217" t="s">
        <v>138</v>
      </c>
      <c r="E393" s="39"/>
      <c r="F393" s="218" t="s">
        <v>445</v>
      </c>
      <c r="G393" s="39"/>
      <c r="H393" s="39"/>
      <c r="I393" s="192"/>
      <c r="J393" s="39"/>
      <c r="K393" s="39"/>
      <c r="L393" s="42"/>
      <c r="M393" s="193"/>
      <c r="N393" s="194"/>
      <c r="O393" s="67"/>
      <c r="P393" s="67"/>
      <c r="Q393" s="67"/>
      <c r="R393" s="67"/>
      <c r="S393" s="67"/>
      <c r="T393" s="68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9" t="s">
        <v>138</v>
      </c>
      <c r="AU393" s="19" t="s">
        <v>84</v>
      </c>
    </row>
    <row r="394" spans="1:65" s="13" customFormat="1" ht="11.25">
      <c r="B394" s="195"/>
      <c r="C394" s="196"/>
      <c r="D394" s="190" t="s">
        <v>129</v>
      </c>
      <c r="E394" s="197" t="s">
        <v>21</v>
      </c>
      <c r="F394" s="198" t="s">
        <v>446</v>
      </c>
      <c r="G394" s="196"/>
      <c r="H394" s="199">
        <v>2</v>
      </c>
      <c r="I394" s="200"/>
      <c r="J394" s="196"/>
      <c r="K394" s="196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129</v>
      </c>
      <c r="AU394" s="205" t="s">
        <v>84</v>
      </c>
      <c r="AV394" s="13" t="s">
        <v>84</v>
      </c>
      <c r="AW394" s="13" t="s">
        <v>36</v>
      </c>
      <c r="AX394" s="13" t="s">
        <v>79</v>
      </c>
      <c r="AY394" s="205" t="s">
        <v>119</v>
      </c>
    </row>
    <row r="395" spans="1:65" s="2" customFormat="1" ht="33" customHeight="1">
      <c r="A395" s="37"/>
      <c r="B395" s="38"/>
      <c r="C395" s="177" t="s">
        <v>447</v>
      </c>
      <c r="D395" s="177" t="s">
        <v>122</v>
      </c>
      <c r="E395" s="178" t="s">
        <v>448</v>
      </c>
      <c r="F395" s="179" t="s">
        <v>449</v>
      </c>
      <c r="G395" s="180" t="s">
        <v>218</v>
      </c>
      <c r="H395" s="181">
        <v>60</v>
      </c>
      <c r="I395" s="182"/>
      <c r="J395" s="183">
        <f>ROUND(I395*H395,2)</f>
        <v>0</v>
      </c>
      <c r="K395" s="179" t="s">
        <v>135</v>
      </c>
      <c r="L395" s="42"/>
      <c r="M395" s="184" t="s">
        <v>21</v>
      </c>
      <c r="N395" s="185" t="s">
        <v>45</v>
      </c>
      <c r="O395" s="67"/>
      <c r="P395" s="186">
        <f>O395*H395</f>
        <v>0</v>
      </c>
      <c r="Q395" s="186">
        <v>0</v>
      </c>
      <c r="R395" s="186">
        <f>Q395*H395</f>
        <v>0</v>
      </c>
      <c r="S395" s="186">
        <v>0</v>
      </c>
      <c r="T395" s="187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8" t="s">
        <v>126</v>
      </c>
      <c r="AT395" s="188" t="s">
        <v>122</v>
      </c>
      <c r="AU395" s="188" t="s">
        <v>84</v>
      </c>
      <c r="AY395" s="19" t="s">
        <v>119</v>
      </c>
      <c r="BE395" s="189">
        <f>IF(N395="základní",J395,0)</f>
        <v>0</v>
      </c>
      <c r="BF395" s="189">
        <f>IF(N395="snížená",J395,0)</f>
        <v>0</v>
      </c>
      <c r="BG395" s="189">
        <f>IF(N395="zákl. přenesená",J395,0)</f>
        <v>0</v>
      </c>
      <c r="BH395" s="189">
        <f>IF(N395="sníž. přenesená",J395,0)</f>
        <v>0</v>
      </c>
      <c r="BI395" s="189">
        <f>IF(N395="nulová",J395,0)</f>
        <v>0</v>
      </c>
      <c r="BJ395" s="19" t="s">
        <v>79</v>
      </c>
      <c r="BK395" s="189">
        <f>ROUND(I395*H395,2)</f>
        <v>0</v>
      </c>
      <c r="BL395" s="19" t="s">
        <v>126</v>
      </c>
      <c r="BM395" s="188" t="s">
        <v>450</v>
      </c>
    </row>
    <row r="396" spans="1:65" s="2" customFormat="1" ht="29.25">
      <c r="A396" s="37"/>
      <c r="B396" s="38"/>
      <c r="C396" s="39"/>
      <c r="D396" s="190" t="s">
        <v>128</v>
      </c>
      <c r="E396" s="39"/>
      <c r="F396" s="191" t="s">
        <v>451</v>
      </c>
      <c r="G396" s="39"/>
      <c r="H396" s="39"/>
      <c r="I396" s="192"/>
      <c r="J396" s="39"/>
      <c r="K396" s="39"/>
      <c r="L396" s="42"/>
      <c r="M396" s="193"/>
      <c r="N396" s="194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19" t="s">
        <v>128</v>
      </c>
      <c r="AU396" s="19" t="s">
        <v>84</v>
      </c>
    </row>
    <row r="397" spans="1:65" s="2" customFormat="1" ht="11.25">
      <c r="A397" s="37"/>
      <c r="B397" s="38"/>
      <c r="C397" s="39"/>
      <c r="D397" s="217" t="s">
        <v>138</v>
      </c>
      <c r="E397" s="39"/>
      <c r="F397" s="218" t="s">
        <v>452</v>
      </c>
      <c r="G397" s="39"/>
      <c r="H397" s="39"/>
      <c r="I397" s="192"/>
      <c r="J397" s="39"/>
      <c r="K397" s="39"/>
      <c r="L397" s="42"/>
      <c r="M397" s="193"/>
      <c r="N397" s="194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9" t="s">
        <v>138</v>
      </c>
      <c r="AU397" s="19" t="s">
        <v>84</v>
      </c>
    </row>
    <row r="398" spans="1:65" s="13" customFormat="1" ht="11.25">
      <c r="B398" s="195"/>
      <c r="C398" s="196"/>
      <c r="D398" s="190" t="s">
        <v>129</v>
      </c>
      <c r="E398" s="197" t="s">
        <v>21</v>
      </c>
      <c r="F398" s="198" t="s">
        <v>453</v>
      </c>
      <c r="G398" s="196"/>
      <c r="H398" s="199">
        <v>60</v>
      </c>
      <c r="I398" s="200"/>
      <c r="J398" s="196"/>
      <c r="K398" s="196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129</v>
      </c>
      <c r="AU398" s="205" t="s">
        <v>84</v>
      </c>
      <c r="AV398" s="13" t="s">
        <v>84</v>
      </c>
      <c r="AW398" s="13" t="s">
        <v>36</v>
      </c>
      <c r="AX398" s="13" t="s">
        <v>79</v>
      </c>
      <c r="AY398" s="205" t="s">
        <v>119</v>
      </c>
    </row>
    <row r="399" spans="1:65" s="2" customFormat="1" ht="24.2" customHeight="1">
      <c r="A399" s="37"/>
      <c r="B399" s="38"/>
      <c r="C399" s="177" t="s">
        <v>454</v>
      </c>
      <c r="D399" s="177" t="s">
        <v>122</v>
      </c>
      <c r="E399" s="178" t="s">
        <v>455</v>
      </c>
      <c r="F399" s="179" t="s">
        <v>456</v>
      </c>
      <c r="G399" s="180" t="s">
        <v>218</v>
      </c>
      <c r="H399" s="181">
        <v>2</v>
      </c>
      <c r="I399" s="182"/>
      <c r="J399" s="183">
        <f>ROUND(I399*H399,2)</f>
        <v>0</v>
      </c>
      <c r="K399" s="179" t="s">
        <v>135</v>
      </c>
      <c r="L399" s="42"/>
      <c r="M399" s="184" t="s">
        <v>21</v>
      </c>
      <c r="N399" s="185" t="s">
        <v>45</v>
      </c>
      <c r="O399" s="67"/>
      <c r="P399" s="186">
        <f>O399*H399</f>
        <v>0</v>
      </c>
      <c r="Q399" s="186">
        <v>0</v>
      </c>
      <c r="R399" s="186">
        <f>Q399*H399</f>
        <v>0</v>
      </c>
      <c r="S399" s="186">
        <v>0</v>
      </c>
      <c r="T399" s="187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8" t="s">
        <v>126</v>
      </c>
      <c r="AT399" s="188" t="s">
        <v>122</v>
      </c>
      <c r="AU399" s="188" t="s">
        <v>84</v>
      </c>
      <c r="AY399" s="19" t="s">
        <v>119</v>
      </c>
      <c r="BE399" s="189">
        <f>IF(N399="základní",J399,0)</f>
        <v>0</v>
      </c>
      <c r="BF399" s="189">
        <f>IF(N399="snížená",J399,0)</f>
        <v>0</v>
      </c>
      <c r="BG399" s="189">
        <f>IF(N399="zákl. přenesená",J399,0)</f>
        <v>0</v>
      </c>
      <c r="BH399" s="189">
        <f>IF(N399="sníž. přenesená",J399,0)</f>
        <v>0</v>
      </c>
      <c r="BI399" s="189">
        <f>IF(N399="nulová",J399,0)</f>
        <v>0</v>
      </c>
      <c r="BJ399" s="19" t="s">
        <v>79</v>
      </c>
      <c r="BK399" s="189">
        <f>ROUND(I399*H399,2)</f>
        <v>0</v>
      </c>
      <c r="BL399" s="19" t="s">
        <v>126</v>
      </c>
      <c r="BM399" s="188" t="s">
        <v>457</v>
      </c>
    </row>
    <row r="400" spans="1:65" s="2" customFormat="1" ht="29.25">
      <c r="A400" s="37"/>
      <c r="B400" s="38"/>
      <c r="C400" s="39"/>
      <c r="D400" s="190" t="s">
        <v>128</v>
      </c>
      <c r="E400" s="39"/>
      <c r="F400" s="191" t="s">
        <v>458</v>
      </c>
      <c r="G400" s="39"/>
      <c r="H400" s="39"/>
      <c r="I400" s="192"/>
      <c r="J400" s="39"/>
      <c r="K400" s="39"/>
      <c r="L400" s="42"/>
      <c r="M400" s="193"/>
      <c r="N400" s="194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9" t="s">
        <v>128</v>
      </c>
      <c r="AU400" s="19" t="s">
        <v>84</v>
      </c>
    </row>
    <row r="401" spans="1:65" s="2" customFormat="1" ht="11.25">
      <c r="A401" s="37"/>
      <c r="B401" s="38"/>
      <c r="C401" s="39"/>
      <c r="D401" s="217" t="s">
        <v>138</v>
      </c>
      <c r="E401" s="39"/>
      <c r="F401" s="218" t="s">
        <v>459</v>
      </c>
      <c r="G401" s="39"/>
      <c r="H401" s="39"/>
      <c r="I401" s="192"/>
      <c r="J401" s="39"/>
      <c r="K401" s="39"/>
      <c r="L401" s="42"/>
      <c r="M401" s="193"/>
      <c r="N401" s="194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9" t="s">
        <v>138</v>
      </c>
      <c r="AU401" s="19" t="s">
        <v>84</v>
      </c>
    </row>
    <row r="402" spans="1:65" s="2" customFormat="1" ht="33" customHeight="1">
      <c r="A402" s="37"/>
      <c r="B402" s="38"/>
      <c r="C402" s="177" t="s">
        <v>460</v>
      </c>
      <c r="D402" s="177" t="s">
        <v>122</v>
      </c>
      <c r="E402" s="178" t="s">
        <v>461</v>
      </c>
      <c r="F402" s="179" t="s">
        <v>462</v>
      </c>
      <c r="G402" s="180" t="s">
        <v>173</v>
      </c>
      <c r="H402" s="181">
        <v>211</v>
      </c>
      <c r="I402" s="182"/>
      <c r="J402" s="183">
        <f>ROUND(I402*H402,2)</f>
        <v>0</v>
      </c>
      <c r="K402" s="179" t="s">
        <v>135</v>
      </c>
      <c r="L402" s="42"/>
      <c r="M402" s="184" t="s">
        <v>21</v>
      </c>
      <c r="N402" s="185" t="s">
        <v>45</v>
      </c>
      <c r="O402" s="67"/>
      <c r="P402" s="186">
        <f>O402*H402</f>
        <v>0</v>
      </c>
      <c r="Q402" s="186">
        <v>1.2999999999999999E-4</v>
      </c>
      <c r="R402" s="186">
        <f>Q402*H402</f>
        <v>2.7429999999999996E-2</v>
      </c>
      <c r="S402" s="186">
        <v>0</v>
      </c>
      <c r="T402" s="187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8" t="s">
        <v>126</v>
      </c>
      <c r="AT402" s="188" t="s">
        <v>122</v>
      </c>
      <c r="AU402" s="188" t="s">
        <v>84</v>
      </c>
      <c r="AY402" s="19" t="s">
        <v>119</v>
      </c>
      <c r="BE402" s="189">
        <f>IF(N402="základní",J402,0)</f>
        <v>0</v>
      </c>
      <c r="BF402" s="189">
        <f>IF(N402="snížená",J402,0)</f>
        <v>0</v>
      </c>
      <c r="BG402" s="189">
        <f>IF(N402="zákl. přenesená",J402,0)</f>
        <v>0</v>
      </c>
      <c r="BH402" s="189">
        <f>IF(N402="sníž. přenesená",J402,0)</f>
        <v>0</v>
      </c>
      <c r="BI402" s="189">
        <f>IF(N402="nulová",J402,0)</f>
        <v>0</v>
      </c>
      <c r="BJ402" s="19" t="s">
        <v>79</v>
      </c>
      <c r="BK402" s="189">
        <f>ROUND(I402*H402,2)</f>
        <v>0</v>
      </c>
      <c r="BL402" s="19" t="s">
        <v>126</v>
      </c>
      <c r="BM402" s="188" t="s">
        <v>463</v>
      </c>
    </row>
    <row r="403" spans="1:65" s="2" customFormat="1" ht="19.5">
      <c r="A403" s="37"/>
      <c r="B403" s="38"/>
      <c r="C403" s="39"/>
      <c r="D403" s="190" t="s">
        <v>128</v>
      </c>
      <c r="E403" s="39"/>
      <c r="F403" s="191" t="s">
        <v>464</v>
      </c>
      <c r="G403" s="39"/>
      <c r="H403" s="39"/>
      <c r="I403" s="192"/>
      <c r="J403" s="39"/>
      <c r="K403" s="39"/>
      <c r="L403" s="42"/>
      <c r="M403" s="193"/>
      <c r="N403" s="194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9" t="s">
        <v>128</v>
      </c>
      <c r="AU403" s="19" t="s">
        <v>84</v>
      </c>
    </row>
    <row r="404" spans="1:65" s="2" customFormat="1" ht="11.25">
      <c r="A404" s="37"/>
      <c r="B404" s="38"/>
      <c r="C404" s="39"/>
      <c r="D404" s="217" t="s">
        <v>138</v>
      </c>
      <c r="E404" s="39"/>
      <c r="F404" s="218" t="s">
        <v>465</v>
      </c>
      <c r="G404" s="39"/>
      <c r="H404" s="39"/>
      <c r="I404" s="192"/>
      <c r="J404" s="39"/>
      <c r="K404" s="39"/>
      <c r="L404" s="42"/>
      <c r="M404" s="193"/>
      <c r="N404" s="194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9" t="s">
        <v>138</v>
      </c>
      <c r="AU404" s="19" t="s">
        <v>84</v>
      </c>
    </row>
    <row r="405" spans="1:65" s="13" customFormat="1" ht="11.25">
      <c r="B405" s="195"/>
      <c r="C405" s="196"/>
      <c r="D405" s="190" t="s">
        <v>129</v>
      </c>
      <c r="E405" s="197" t="s">
        <v>21</v>
      </c>
      <c r="F405" s="198" t="s">
        <v>466</v>
      </c>
      <c r="G405" s="196"/>
      <c r="H405" s="199">
        <v>211</v>
      </c>
      <c r="I405" s="200"/>
      <c r="J405" s="196"/>
      <c r="K405" s="196"/>
      <c r="L405" s="201"/>
      <c r="M405" s="202"/>
      <c r="N405" s="203"/>
      <c r="O405" s="203"/>
      <c r="P405" s="203"/>
      <c r="Q405" s="203"/>
      <c r="R405" s="203"/>
      <c r="S405" s="203"/>
      <c r="T405" s="204"/>
      <c r="AT405" s="205" t="s">
        <v>129</v>
      </c>
      <c r="AU405" s="205" t="s">
        <v>84</v>
      </c>
      <c r="AV405" s="13" t="s">
        <v>84</v>
      </c>
      <c r="AW405" s="13" t="s">
        <v>36</v>
      </c>
      <c r="AX405" s="13" t="s">
        <v>79</v>
      </c>
      <c r="AY405" s="205" t="s">
        <v>119</v>
      </c>
    </row>
    <row r="406" spans="1:65" s="2" customFormat="1" ht="33" customHeight="1">
      <c r="A406" s="37"/>
      <c r="B406" s="38"/>
      <c r="C406" s="177" t="s">
        <v>467</v>
      </c>
      <c r="D406" s="177" t="s">
        <v>122</v>
      </c>
      <c r="E406" s="178" t="s">
        <v>468</v>
      </c>
      <c r="F406" s="179" t="s">
        <v>469</v>
      </c>
      <c r="G406" s="180" t="s">
        <v>173</v>
      </c>
      <c r="H406" s="181">
        <v>13.32</v>
      </c>
      <c r="I406" s="182"/>
      <c r="J406" s="183">
        <f>ROUND(I406*H406,2)</f>
        <v>0</v>
      </c>
      <c r="K406" s="179" t="s">
        <v>135</v>
      </c>
      <c r="L406" s="42"/>
      <c r="M406" s="184" t="s">
        <v>21</v>
      </c>
      <c r="N406" s="185" t="s">
        <v>45</v>
      </c>
      <c r="O406" s="67"/>
      <c r="P406" s="186">
        <f>O406*H406</f>
        <v>0</v>
      </c>
      <c r="Q406" s="186">
        <v>1.0000000000000001E-5</v>
      </c>
      <c r="R406" s="186">
        <f>Q406*H406</f>
        <v>1.3320000000000001E-4</v>
      </c>
      <c r="S406" s="186">
        <v>0</v>
      </c>
      <c r="T406" s="187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88" t="s">
        <v>126</v>
      </c>
      <c r="AT406" s="188" t="s">
        <v>122</v>
      </c>
      <c r="AU406" s="188" t="s">
        <v>84</v>
      </c>
      <c r="AY406" s="19" t="s">
        <v>119</v>
      </c>
      <c r="BE406" s="189">
        <f>IF(N406="základní",J406,0)</f>
        <v>0</v>
      </c>
      <c r="BF406" s="189">
        <f>IF(N406="snížená",J406,0)</f>
        <v>0</v>
      </c>
      <c r="BG406" s="189">
        <f>IF(N406="zákl. přenesená",J406,0)</f>
        <v>0</v>
      </c>
      <c r="BH406" s="189">
        <f>IF(N406="sníž. přenesená",J406,0)</f>
        <v>0</v>
      </c>
      <c r="BI406" s="189">
        <f>IF(N406="nulová",J406,0)</f>
        <v>0</v>
      </c>
      <c r="BJ406" s="19" t="s">
        <v>79</v>
      </c>
      <c r="BK406" s="189">
        <f>ROUND(I406*H406,2)</f>
        <v>0</v>
      </c>
      <c r="BL406" s="19" t="s">
        <v>126</v>
      </c>
      <c r="BM406" s="188" t="s">
        <v>470</v>
      </c>
    </row>
    <row r="407" spans="1:65" s="2" customFormat="1" ht="19.5">
      <c r="A407" s="37"/>
      <c r="B407" s="38"/>
      <c r="C407" s="39"/>
      <c r="D407" s="190" t="s">
        <v>128</v>
      </c>
      <c r="E407" s="39"/>
      <c r="F407" s="191" t="s">
        <v>471</v>
      </c>
      <c r="G407" s="39"/>
      <c r="H407" s="39"/>
      <c r="I407" s="192"/>
      <c r="J407" s="39"/>
      <c r="K407" s="39"/>
      <c r="L407" s="42"/>
      <c r="M407" s="193"/>
      <c r="N407" s="194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9" t="s">
        <v>128</v>
      </c>
      <c r="AU407" s="19" t="s">
        <v>84</v>
      </c>
    </row>
    <row r="408" spans="1:65" s="2" customFormat="1" ht="11.25">
      <c r="A408" s="37"/>
      <c r="B408" s="38"/>
      <c r="C408" s="39"/>
      <c r="D408" s="217" t="s">
        <v>138</v>
      </c>
      <c r="E408" s="39"/>
      <c r="F408" s="218" t="s">
        <v>472</v>
      </c>
      <c r="G408" s="39"/>
      <c r="H408" s="39"/>
      <c r="I408" s="192"/>
      <c r="J408" s="39"/>
      <c r="K408" s="39"/>
      <c r="L408" s="42"/>
      <c r="M408" s="193"/>
      <c r="N408" s="194"/>
      <c r="O408" s="67"/>
      <c r="P408" s="67"/>
      <c r="Q408" s="67"/>
      <c r="R408" s="67"/>
      <c r="S408" s="67"/>
      <c r="T408" s="68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9" t="s">
        <v>138</v>
      </c>
      <c r="AU408" s="19" t="s">
        <v>84</v>
      </c>
    </row>
    <row r="409" spans="1:65" s="13" customFormat="1" ht="11.25">
      <c r="B409" s="195"/>
      <c r="C409" s="196"/>
      <c r="D409" s="190" t="s">
        <v>129</v>
      </c>
      <c r="E409" s="197" t="s">
        <v>21</v>
      </c>
      <c r="F409" s="198" t="s">
        <v>473</v>
      </c>
      <c r="G409" s="196"/>
      <c r="H409" s="199">
        <v>3.24</v>
      </c>
      <c r="I409" s="200"/>
      <c r="J409" s="196"/>
      <c r="K409" s="196"/>
      <c r="L409" s="201"/>
      <c r="M409" s="202"/>
      <c r="N409" s="203"/>
      <c r="O409" s="203"/>
      <c r="P409" s="203"/>
      <c r="Q409" s="203"/>
      <c r="R409" s="203"/>
      <c r="S409" s="203"/>
      <c r="T409" s="204"/>
      <c r="AT409" s="205" t="s">
        <v>129</v>
      </c>
      <c r="AU409" s="205" t="s">
        <v>84</v>
      </c>
      <c r="AV409" s="13" t="s">
        <v>84</v>
      </c>
      <c r="AW409" s="13" t="s">
        <v>36</v>
      </c>
      <c r="AX409" s="13" t="s">
        <v>74</v>
      </c>
      <c r="AY409" s="205" t="s">
        <v>119</v>
      </c>
    </row>
    <row r="410" spans="1:65" s="13" customFormat="1" ht="11.25">
      <c r="B410" s="195"/>
      <c r="C410" s="196"/>
      <c r="D410" s="190" t="s">
        <v>129</v>
      </c>
      <c r="E410" s="197" t="s">
        <v>21</v>
      </c>
      <c r="F410" s="198" t="s">
        <v>474</v>
      </c>
      <c r="G410" s="196"/>
      <c r="H410" s="199">
        <v>2.16</v>
      </c>
      <c r="I410" s="200"/>
      <c r="J410" s="196"/>
      <c r="K410" s="196"/>
      <c r="L410" s="201"/>
      <c r="M410" s="202"/>
      <c r="N410" s="203"/>
      <c r="O410" s="203"/>
      <c r="P410" s="203"/>
      <c r="Q410" s="203"/>
      <c r="R410" s="203"/>
      <c r="S410" s="203"/>
      <c r="T410" s="204"/>
      <c r="AT410" s="205" t="s">
        <v>129</v>
      </c>
      <c r="AU410" s="205" t="s">
        <v>84</v>
      </c>
      <c r="AV410" s="13" t="s">
        <v>84</v>
      </c>
      <c r="AW410" s="13" t="s">
        <v>36</v>
      </c>
      <c r="AX410" s="13" t="s">
        <v>74</v>
      </c>
      <c r="AY410" s="205" t="s">
        <v>119</v>
      </c>
    </row>
    <row r="411" spans="1:65" s="13" customFormat="1" ht="11.25">
      <c r="B411" s="195"/>
      <c r="C411" s="196"/>
      <c r="D411" s="190" t="s">
        <v>129</v>
      </c>
      <c r="E411" s="197" t="s">
        <v>21</v>
      </c>
      <c r="F411" s="198" t="s">
        <v>475</v>
      </c>
      <c r="G411" s="196"/>
      <c r="H411" s="199">
        <v>3.24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129</v>
      </c>
      <c r="AU411" s="205" t="s">
        <v>84</v>
      </c>
      <c r="AV411" s="13" t="s">
        <v>84</v>
      </c>
      <c r="AW411" s="13" t="s">
        <v>36</v>
      </c>
      <c r="AX411" s="13" t="s">
        <v>74</v>
      </c>
      <c r="AY411" s="205" t="s">
        <v>119</v>
      </c>
    </row>
    <row r="412" spans="1:65" s="13" customFormat="1" ht="11.25">
      <c r="B412" s="195"/>
      <c r="C412" s="196"/>
      <c r="D412" s="190" t="s">
        <v>129</v>
      </c>
      <c r="E412" s="197" t="s">
        <v>21</v>
      </c>
      <c r="F412" s="198" t="s">
        <v>476</v>
      </c>
      <c r="G412" s="196"/>
      <c r="H412" s="199">
        <v>3.24</v>
      </c>
      <c r="I412" s="200"/>
      <c r="J412" s="196"/>
      <c r="K412" s="196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129</v>
      </c>
      <c r="AU412" s="205" t="s">
        <v>84</v>
      </c>
      <c r="AV412" s="13" t="s">
        <v>84</v>
      </c>
      <c r="AW412" s="13" t="s">
        <v>36</v>
      </c>
      <c r="AX412" s="13" t="s">
        <v>74</v>
      </c>
      <c r="AY412" s="205" t="s">
        <v>119</v>
      </c>
    </row>
    <row r="413" spans="1:65" s="13" customFormat="1" ht="11.25">
      <c r="B413" s="195"/>
      <c r="C413" s="196"/>
      <c r="D413" s="190" t="s">
        <v>129</v>
      </c>
      <c r="E413" s="197" t="s">
        <v>21</v>
      </c>
      <c r="F413" s="198" t="s">
        <v>477</v>
      </c>
      <c r="G413" s="196"/>
      <c r="H413" s="199">
        <v>1.44</v>
      </c>
      <c r="I413" s="200"/>
      <c r="J413" s="196"/>
      <c r="K413" s="196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129</v>
      </c>
      <c r="AU413" s="205" t="s">
        <v>84</v>
      </c>
      <c r="AV413" s="13" t="s">
        <v>84</v>
      </c>
      <c r="AW413" s="13" t="s">
        <v>36</v>
      </c>
      <c r="AX413" s="13" t="s">
        <v>74</v>
      </c>
      <c r="AY413" s="205" t="s">
        <v>119</v>
      </c>
    </row>
    <row r="414" spans="1:65" s="14" customFormat="1" ht="11.25">
      <c r="B414" s="206"/>
      <c r="C414" s="207"/>
      <c r="D414" s="190" t="s">
        <v>129</v>
      </c>
      <c r="E414" s="208" t="s">
        <v>21</v>
      </c>
      <c r="F414" s="209" t="s">
        <v>132</v>
      </c>
      <c r="G414" s="207"/>
      <c r="H414" s="210">
        <v>13.32</v>
      </c>
      <c r="I414" s="211"/>
      <c r="J414" s="207"/>
      <c r="K414" s="207"/>
      <c r="L414" s="212"/>
      <c r="M414" s="213"/>
      <c r="N414" s="214"/>
      <c r="O414" s="214"/>
      <c r="P414" s="214"/>
      <c r="Q414" s="214"/>
      <c r="R414" s="214"/>
      <c r="S414" s="214"/>
      <c r="T414" s="215"/>
      <c r="AT414" s="216" t="s">
        <v>129</v>
      </c>
      <c r="AU414" s="216" t="s">
        <v>84</v>
      </c>
      <c r="AV414" s="14" t="s">
        <v>126</v>
      </c>
      <c r="AW414" s="14" t="s">
        <v>36</v>
      </c>
      <c r="AX414" s="14" t="s">
        <v>79</v>
      </c>
      <c r="AY414" s="216" t="s">
        <v>119</v>
      </c>
    </row>
    <row r="415" spans="1:65" s="2" customFormat="1" ht="33" customHeight="1">
      <c r="A415" s="37"/>
      <c r="B415" s="38"/>
      <c r="C415" s="177" t="s">
        <v>478</v>
      </c>
      <c r="D415" s="177" t="s">
        <v>122</v>
      </c>
      <c r="E415" s="178" t="s">
        <v>479</v>
      </c>
      <c r="F415" s="179" t="s">
        <v>480</v>
      </c>
      <c r="G415" s="180" t="s">
        <v>173</v>
      </c>
      <c r="H415" s="181">
        <v>25.2</v>
      </c>
      <c r="I415" s="182"/>
      <c r="J415" s="183">
        <f>ROUND(I415*H415,2)</f>
        <v>0</v>
      </c>
      <c r="K415" s="179" t="s">
        <v>135</v>
      </c>
      <c r="L415" s="42"/>
      <c r="M415" s="184" t="s">
        <v>21</v>
      </c>
      <c r="N415" s="185" t="s">
        <v>45</v>
      </c>
      <c r="O415" s="67"/>
      <c r="P415" s="186">
        <f>O415*H415</f>
        <v>0</v>
      </c>
      <c r="Q415" s="186">
        <v>1.0000000000000001E-5</v>
      </c>
      <c r="R415" s="186">
        <f>Q415*H415</f>
        <v>2.52E-4</v>
      </c>
      <c r="S415" s="186">
        <v>0</v>
      </c>
      <c r="T415" s="187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88" t="s">
        <v>126</v>
      </c>
      <c r="AT415" s="188" t="s">
        <v>122</v>
      </c>
      <c r="AU415" s="188" t="s">
        <v>84</v>
      </c>
      <c r="AY415" s="19" t="s">
        <v>119</v>
      </c>
      <c r="BE415" s="189">
        <f>IF(N415="základní",J415,0)</f>
        <v>0</v>
      </c>
      <c r="BF415" s="189">
        <f>IF(N415="snížená",J415,0)</f>
        <v>0</v>
      </c>
      <c r="BG415" s="189">
        <f>IF(N415="zákl. přenesená",J415,0)</f>
        <v>0</v>
      </c>
      <c r="BH415" s="189">
        <f>IF(N415="sníž. přenesená",J415,0)</f>
        <v>0</v>
      </c>
      <c r="BI415" s="189">
        <f>IF(N415="nulová",J415,0)</f>
        <v>0</v>
      </c>
      <c r="BJ415" s="19" t="s">
        <v>79</v>
      </c>
      <c r="BK415" s="189">
        <f>ROUND(I415*H415,2)</f>
        <v>0</v>
      </c>
      <c r="BL415" s="19" t="s">
        <v>126</v>
      </c>
      <c r="BM415" s="188" t="s">
        <v>481</v>
      </c>
    </row>
    <row r="416" spans="1:65" s="2" customFormat="1" ht="19.5">
      <c r="A416" s="37"/>
      <c r="B416" s="38"/>
      <c r="C416" s="39"/>
      <c r="D416" s="190" t="s">
        <v>128</v>
      </c>
      <c r="E416" s="39"/>
      <c r="F416" s="191" t="s">
        <v>482</v>
      </c>
      <c r="G416" s="39"/>
      <c r="H416" s="39"/>
      <c r="I416" s="192"/>
      <c r="J416" s="39"/>
      <c r="K416" s="39"/>
      <c r="L416" s="42"/>
      <c r="M416" s="193"/>
      <c r="N416" s="194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9" t="s">
        <v>128</v>
      </c>
      <c r="AU416" s="19" t="s">
        <v>84</v>
      </c>
    </row>
    <row r="417" spans="1:65" s="2" customFormat="1" ht="11.25">
      <c r="A417" s="37"/>
      <c r="B417" s="38"/>
      <c r="C417" s="39"/>
      <c r="D417" s="217" t="s">
        <v>138</v>
      </c>
      <c r="E417" s="39"/>
      <c r="F417" s="218" t="s">
        <v>483</v>
      </c>
      <c r="G417" s="39"/>
      <c r="H417" s="39"/>
      <c r="I417" s="192"/>
      <c r="J417" s="39"/>
      <c r="K417" s="39"/>
      <c r="L417" s="42"/>
      <c r="M417" s="193"/>
      <c r="N417" s="194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9" t="s">
        <v>138</v>
      </c>
      <c r="AU417" s="19" t="s">
        <v>84</v>
      </c>
    </row>
    <row r="418" spans="1:65" s="13" customFormat="1" ht="11.25">
      <c r="B418" s="195"/>
      <c r="C418" s="196"/>
      <c r="D418" s="190" t="s">
        <v>129</v>
      </c>
      <c r="E418" s="197" t="s">
        <v>21</v>
      </c>
      <c r="F418" s="198" t="s">
        <v>484</v>
      </c>
      <c r="G418" s="196"/>
      <c r="H418" s="199">
        <v>25.2</v>
      </c>
      <c r="I418" s="200"/>
      <c r="J418" s="196"/>
      <c r="K418" s="196"/>
      <c r="L418" s="201"/>
      <c r="M418" s="202"/>
      <c r="N418" s="203"/>
      <c r="O418" s="203"/>
      <c r="P418" s="203"/>
      <c r="Q418" s="203"/>
      <c r="R418" s="203"/>
      <c r="S418" s="203"/>
      <c r="T418" s="204"/>
      <c r="AT418" s="205" t="s">
        <v>129</v>
      </c>
      <c r="AU418" s="205" t="s">
        <v>84</v>
      </c>
      <c r="AV418" s="13" t="s">
        <v>84</v>
      </c>
      <c r="AW418" s="13" t="s">
        <v>36</v>
      </c>
      <c r="AX418" s="13" t="s">
        <v>79</v>
      </c>
      <c r="AY418" s="205" t="s">
        <v>119</v>
      </c>
    </row>
    <row r="419" spans="1:65" s="2" customFormat="1" ht="24.2" customHeight="1">
      <c r="A419" s="37"/>
      <c r="B419" s="38"/>
      <c r="C419" s="177" t="s">
        <v>485</v>
      </c>
      <c r="D419" s="177" t="s">
        <v>122</v>
      </c>
      <c r="E419" s="178" t="s">
        <v>486</v>
      </c>
      <c r="F419" s="179" t="s">
        <v>487</v>
      </c>
      <c r="G419" s="180" t="s">
        <v>173</v>
      </c>
      <c r="H419" s="181">
        <v>279.51</v>
      </c>
      <c r="I419" s="182"/>
      <c r="J419" s="183">
        <f>ROUND(I419*H419,2)</f>
        <v>0</v>
      </c>
      <c r="K419" s="179" t="s">
        <v>135</v>
      </c>
      <c r="L419" s="42"/>
      <c r="M419" s="184" t="s">
        <v>21</v>
      </c>
      <c r="N419" s="185" t="s">
        <v>45</v>
      </c>
      <c r="O419" s="67"/>
      <c r="P419" s="186">
        <f>O419*H419</f>
        <v>0</v>
      </c>
      <c r="Q419" s="186">
        <v>1.0000000000000001E-5</v>
      </c>
      <c r="R419" s="186">
        <f>Q419*H419</f>
        <v>2.7951E-3</v>
      </c>
      <c r="S419" s="186">
        <v>0</v>
      </c>
      <c r="T419" s="187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8" t="s">
        <v>126</v>
      </c>
      <c r="AT419" s="188" t="s">
        <v>122</v>
      </c>
      <c r="AU419" s="188" t="s">
        <v>84</v>
      </c>
      <c r="AY419" s="19" t="s">
        <v>119</v>
      </c>
      <c r="BE419" s="189">
        <f>IF(N419="základní",J419,0)</f>
        <v>0</v>
      </c>
      <c r="BF419" s="189">
        <f>IF(N419="snížená",J419,0)</f>
        <v>0</v>
      </c>
      <c r="BG419" s="189">
        <f>IF(N419="zákl. přenesená",J419,0)</f>
        <v>0</v>
      </c>
      <c r="BH419" s="189">
        <f>IF(N419="sníž. přenesená",J419,0)</f>
        <v>0</v>
      </c>
      <c r="BI419" s="189">
        <f>IF(N419="nulová",J419,0)</f>
        <v>0</v>
      </c>
      <c r="BJ419" s="19" t="s">
        <v>79</v>
      </c>
      <c r="BK419" s="189">
        <f>ROUND(I419*H419,2)</f>
        <v>0</v>
      </c>
      <c r="BL419" s="19" t="s">
        <v>126</v>
      </c>
      <c r="BM419" s="188" t="s">
        <v>488</v>
      </c>
    </row>
    <row r="420" spans="1:65" s="2" customFormat="1" ht="19.5">
      <c r="A420" s="37"/>
      <c r="B420" s="38"/>
      <c r="C420" s="39"/>
      <c r="D420" s="190" t="s">
        <v>128</v>
      </c>
      <c r="E420" s="39"/>
      <c r="F420" s="191" t="s">
        <v>489</v>
      </c>
      <c r="G420" s="39"/>
      <c r="H420" s="39"/>
      <c r="I420" s="192"/>
      <c r="J420" s="39"/>
      <c r="K420" s="39"/>
      <c r="L420" s="42"/>
      <c r="M420" s="193"/>
      <c r="N420" s="194"/>
      <c r="O420" s="67"/>
      <c r="P420" s="67"/>
      <c r="Q420" s="67"/>
      <c r="R420" s="67"/>
      <c r="S420" s="67"/>
      <c r="T420" s="68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9" t="s">
        <v>128</v>
      </c>
      <c r="AU420" s="19" t="s">
        <v>84</v>
      </c>
    </row>
    <row r="421" spans="1:65" s="2" customFormat="1" ht="11.25">
      <c r="A421" s="37"/>
      <c r="B421" s="38"/>
      <c r="C421" s="39"/>
      <c r="D421" s="217" t="s">
        <v>138</v>
      </c>
      <c r="E421" s="39"/>
      <c r="F421" s="218" t="s">
        <v>490</v>
      </c>
      <c r="G421" s="39"/>
      <c r="H421" s="39"/>
      <c r="I421" s="192"/>
      <c r="J421" s="39"/>
      <c r="K421" s="39"/>
      <c r="L421" s="42"/>
      <c r="M421" s="193"/>
      <c r="N421" s="194"/>
      <c r="O421" s="67"/>
      <c r="P421" s="67"/>
      <c r="Q421" s="67"/>
      <c r="R421" s="67"/>
      <c r="S421" s="67"/>
      <c r="T421" s="68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T421" s="19" t="s">
        <v>138</v>
      </c>
      <c r="AU421" s="19" t="s">
        <v>84</v>
      </c>
    </row>
    <row r="422" spans="1:65" s="13" customFormat="1" ht="11.25">
      <c r="B422" s="195"/>
      <c r="C422" s="196"/>
      <c r="D422" s="190" t="s">
        <v>129</v>
      </c>
      <c r="E422" s="197" t="s">
        <v>21</v>
      </c>
      <c r="F422" s="198" t="s">
        <v>491</v>
      </c>
      <c r="G422" s="196"/>
      <c r="H422" s="199">
        <v>23.52</v>
      </c>
      <c r="I422" s="200"/>
      <c r="J422" s="196"/>
      <c r="K422" s="196"/>
      <c r="L422" s="201"/>
      <c r="M422" s="202"/>
      <c r="N422" s="203"/>
      <c r="O422" s="203"/>
      <c r="P422" s="203"/>
      <c r="Q422" s="203"/>
      <c r="R422" s="203"/>
      <c r="S422" s="203"/>
      <c r="T422" s="204"/>
      <c r="AT422" s="205" t="s">
        <v>129</v>
      </c>
      <c r="AU422" s="205" t="s">
        <v>84</v>
      </c>
      <c r="AV422" s="13" t="s">
        <v>84</v>
      </c>
      <c r="AW422" s="13" t="s">
        <v>36</v>
      </c>
      <c r="AX422" s="13" t="s">
        <v>74</v>
      </c>
      <c r="AY422" s="205" t="s">
        <v>119</v>
      </c>
    </row>
    <row r="423" spans="1:65" s="13" customFormat="1" ht="11.25">
      <c r="B423" s="195"/>
      <c r="C423" s="196"/>
      <c r="D423" s="190" t="s">
        <v>129</v>
      </c>
      <c r="E423" s="197" t="s">
        <v>21</v>
      </c>
      <c r="F423" s="198" t="s">
        <v>492</v>
      </c>
      <c r="G423" s="196"/>
      <c r="H423" s="199">
        <v>13.44</v>
      </c>
      <c r="I423" s="200"/>
      <c r="J423" s="196"/>
      <c r="K423" s="196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129</v>
      </c>
      <c r="AU423" s="205" t="s">
        <v>84</v>
      </c>
      <c r="AV423" s="13" t="s">
        <v>84</v>
      </c>
      <c r="AW423" s="13" t="s">
        <v>36</v>
      </c>
      <c r="AX423" s="13" t="s">
        <v>74</v>
      </c>
      <c r="AY423" s="205" t="s">
        <v>119</v>
      </c>
    </row>
    <row r="424" spans="1:65" s="13" customFormat="1" ht="11.25">
      <c r="B424" s="195"/>
      <c r="C424" s="196"/>
      <c r="D424" s="190" t="s">
        <v>129</v>
      </c>
      <c r="E424" s="197" t="s">
        <v>21</v>
      </c>
      <c r="F424" s="198" t="s">
        <v>493</v>
      </c>
      <c r="G424" s="196"/>
      <c r="H424" s="199">
        <v>17.399999999999999</v>
      </c>
      <c r="I424" s="200"/>
      <c r="J424" s="196"/>
      <c r="K424" s="196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129</v>
      </c>
      <c r="AU424" s="205" t="s">
        <v>84</v>
      </c>
      <c r="AV424" s="13" t="s">
        <v>84</v>
      </c>
      <c r="AW424" s="13" t="s">
        <v>36</v>
      </c>
      <c r="AX424" s="13" t="s">
        <v>74</v>
      </c>
      <c r="AY424" s="205" t="s">
        <v>119</v>
      </c>
    </row>
    <row r="425" spans="1:65" s="13" customFormat="1" ht="11.25">
      <c r="B425" s="195"/>
      <c r="C425" s="196"/>
      <c r="D425" s="190" t="s">
        <v>129</v>
      </c>
      <c r="E425" s="197" t="s">
        <v>21</v>
      </c>
      <c r="F425" s="198" t="s">
        <v>494</v>
      </c>
      <c r="G425" s="196"/>
      <c r="H425" s="199">
        <v>17.399999999999999</v>
      </c>
      <c r="I425" s="200"/>
      <c r="J425" s="196"/>
      <c r="K425" s="196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129</v>
      </c>
      <c r="AU425" s="205" t="s">
        <v>84</v>
      </c>
      <c r="AV425" s="13" t="s">
        <v>84</v>
      </c>
      <c r="AW425" s="13" t="s">
        <v>36</v>
      </c>
      <c r="AX425" s="13" t="s">
        <v>74</v>
      </c>
      <c r="AY425" s="205" t="s">
        <v>119</v>
      </c>
    </row>
    <row r="426" spans="1:65" s="13" customFormat="1" ht="11.25">
      <c r="B426" s="195"/>
      <c r="C426" s="196"/>
      <c r="D426" s="190" t="s">
        <v>129</v>
      </c>
      <c r="E426" s="197" t="s">
        <v>21</v>
      </c>
      <c r="F426" s="198" t="s">
        <v>495</v>
      </c>
      <c r="G426" s="196"/>
      <c r="H426" s="199">
        <v>4.0350000000000001</v>
      </c>
      <c r="I426" s="200"/>
      <c r="J426" s="196"/>
      <c r="K426" s="196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129</v>
      </c>
      <c r="AU426" s="205" t="s">
        <v>84</v>
      </c>
      <c r="AV426" s="13" t="s">
        <v>84</v>
      </c>
      <c r="AW426" s="13" t="s">
        <v>36</v>
      </c>
      <c r="AX426" s="13" t="s">
        <v>74</v>
      </c>
      <c r="AY426" s="205" t="s">
        <v>119</v>
      </c>
    </row>
    <row r="427" spans="1:65" s="13" customFormat="1" ht="11.25">
      <c r="B427" s="195"/>
      <c r="C427" s="196"/>
      <c r="D427" s="190" t="s">
        <v>129</v>
      </c>
      <c r="E427" s="197" t="s">
        <v>21</v>
      </c>
      <c r="F427" s="198" t="s">
        <v>496</v>
      </c>
      <c r="G427" s="196"/>
      <c r="H427" s="199">
        <v>4.0350000000000001</v>
      </c>
      <c r="I427" s="200"/>
      <c r="J427" s="196"/>
      <c r="K427" s="196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129</v>
      </c>
      <c r="AU427" s="205" t="s">
        <v>84</v>
      </c>
      <c r="AV427" s="13" t="s">
        <v>84</v>
      </c>
      <c r="AW427" s="13" t="s">
        <v>36</v>
      </c>
      <c r="AX427" s="13" t="s">
        <v>74</v>
      </c>
      <c r="AY427" s="205" t="s">
        <v>119</v>
      </c>
    </row>
    <row r="428" spans="1:65" s="13" customFormat="1" ht="11.25">
      <c r="B428" s="195"/>
      <c r="C428" s="196"/>
      <c r="D428" s="190" t="s">
        <v>129</v>
      </c>
      <c r="E428" s="197" t="s">
        <v>21</v>
      </c>
      <c r="F428" s="198" t="s">
        <v>497</v>
      </c>
      <c r="G428" s="196"/>
      <c r="H428" s="199">
        <v>57.12</v>
      </c>
      <c r="I428" s="200"/>
      <c r="J428" s="196"/>
      <c r="K428" s="196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129</v>
      </c>
      <c r="AU428" s="205" t="s">
        <v>84</v>
      </c>
      <c r="AV428" s="13" t="s">
        <v>84</v>
      </c>
      <c r="AW428" s="13" t="s">
        <v>36</v>
      </c>
      <c r="AX428" s="13" t="s">
        <v>74</v>
      </c>
      <c r="AY428" s="205" t="s">
        <v>119</v>
      </c>
    </row>
    <row r="429" spans="1:65" s="13" customFormat="1" ht="11.25">
      <c r="B429" s="195"/>
      <c r="C429" s="196"/>
      <c r="D429" s="190" t="s">
        <v>129</v>
      </c>
      <c r="E429" s="197" t="s">
        <v>21</v>
      </c>
      <c r="F429" s="198" t="s">
        <v>498</v>
      </c>
      <c r="G429" s="196"/>
      <c r="H429" s="199">
        <v>40.799999999999997</v>
      </c>
      <c r="I429" s="200"/>
      <c r="J429" s="196"/>
      <c r="K429" s="196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129</v>
      </c>
      <c r="AU429" s="205" t="s">
        <v>84</v>
      </c>
      <c r="AV429" s="13" t="s">
        <v>84</v>
      </c>
      <c r="AW429" s="13" t="s">
        <v>36</v>
      </c>
      <c r="AX429" s="13" t="s">
        <v>74</v>
      </c>
      <c r="AY429" s="205" t="s">
        <v>119</v>
      </c>
    </row>
    <row r="430" spans="1:65" s="13" customFormat="1" ht="11.25">
      <c r="B430" s="195"/>
      <c r="C430" s="196"/>
      <c r="D430" s="190" t="s">
        <v>129</v>
      </c>
      <c r="E430" s="197" t="s">
        <v>21</v>
      </c>
      <c r="F430" s="198" t="s">
        <v>499</v>
      </c>
      <c r="G430" s="196"/>
      <c r="H430" s="199">
        <v>6.24</v>
      </c>
      <c r="I430" s="200"/>
      <c r="J430" s="196"/>
      <c r="K430" s="196"/>
      <c r="L430" s="201"/>
      <c r="M430" s="202"/>
      <c r="N430" s="203"/>
      <c r="O430" s="203"/>
      <c r="P430" s="203"/>
      <c r="Q430" s="203"/>
      <c r="R430" s="203"/>
      <c r="S430" s="203"/>
      <c r="T430" s="204"/>
      <c r="AT430" s="205" t="s">
        <v>129</v>
      </c>
      <c r="AU430" s="205" t="s">
        <v>84</v>
      </c>
      <c r="AV430" s="13" t="s">
        <v>84</v>
      </c>
      <c r="AW430" s="13" t="s">
        <v>36</v>
      </c>
      <c r="AX430" s="13" t="s">
        <v>74</v>
      </c>
      <c r="AY430" s="205" t="s">
        <v>119</v>
      </c>
    </row>
    <row r="431" spans="1:65" s="13" customFormat="1" ht="11.25">
      <c r="B431" s="195"/>
      <c r="C431" s="196"/>
      <c r="D431" s="190" t="s">
        <v>129</v>
      </c>
      <c r="E431" s="197" t="s">
        <v>21</v>
      </c>
      <c r="F431" s="198" t="s">
        <v>500</v>
      </c>
      <c r="G431" s="196"/>
      <c r="H431" s="199">
        <v>6.72</v>
      </c>
      <c r="I431" s="200"/>
      <c r="J431" s="196"/>
      <c r="K431" s="196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129</v>
      </c>
      <c r="AU431" s="205" t="s">
        <v>84</v>
      </c>
      <c r="AV431" s="13" t="s">
        <v>84</v>
      </c>
      <c r="AW431" s="13" t="s">
        <v>36</v>
      </c>
      <c r="AX431" s="13" t="s">
        <v>74</v>
      </c>
      <c r="AY431" s="205" t="s">
        <v>119</v>
      </c>
    </row>
    <row r="432" spans="1:65" s="13" customFormat="1" ht="11.25">
      <c r="B432" s="195"/>
      <c r="C432" s="196"/>
      <c r="D432" s="190" t="s">
        <v>129</v>
      </c>
      <c r="E432" s="197" t="s">
        <v>21</v>
      </c>
      <c r="F432" s="198" t="s">
        <v>501</v>
      </c>
      <c r="G432" s="196"/>
      <c r="H432" s="199">
        <v>6.24</v>
      </c>
      <c r="I432" s="200"/>
      <c r="J432" s="196"/>
      <c r="K432" s="196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129</v>
      </c>
      <c r="AU432" s="205" t="s">
        <v>84</v>
      </c>
      <c r="AV432" s="13" t="s">
        <v>84</v>
      </c>
      <c r="AW432" s="13" t="s">
        <v>36</v>
      </c>
      <c r="AX432" s="13" t="s">
        <v>74</v>
      </c>
      <c r="AY432" s="205" t="s">
        <v>119</v>
      </c>
    </row>
    <row r="433" spans="1:65" s="13" customFormat="1" ht="11.25">
      <c r="B433" s="195"/>
      <c r="C433" s="196"/>
      <c r="D433" s="190" t="s">
        <v>129</v>
      </c>
      <c r="E433" s="197" t="s">
        <v>21</v>
      </c>
      <c r="F433" s="198" t="s">
        <v>502</v>
      </c>
      <c r="G433" s="196"/>
      <c r="H433" s="199">
        <v>6.72</v>
      </c>
      <c r="I433" s="200"/>
      <c r="J433" s="196"/>
      <c r="K433" s="196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129</v>
      </c>
      <c r="AU433" s="205" t="s">
        <v>84</v>
      </c>
      <c r="AV433" s="13" t="s">
        <v>84</v>
      </c>
      <c r="AW433" s="13" t="s">
        <v>36</v>
      </c>
      <c r="AX433" s="13" t="s">
        <v>74</v>
      </c>
      <c r="AY433" s="205" t="s">
        <v>119</v>
      </c>
    </row>
    <row r="434" spans="1:65" s="13" customFormat="1" ht="11.25">
      <c r="B434" s="195"/>
      <c r="C434" s="196"/>
      <c r="D434" s="190" t="s">
        <v>129</v>
      </c>
      <c r="E434" s="197" t="s">
        <v>21</v>
      </c>
      <c r="F434" s="198" t="s">
        <v>503</v>
      </c>
      <c r="G434" s="196"/>
      <c r="H434" s="199">
        <v>8.16</v>
      </c>
      <c r="I434" s="200"/>
      <c r="J434" s="196"/>
      <c r="K434" s="196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129</v>
      </c>
      <c r="AU434" s="205" t="s">
        <v>84</v>
      </c>
      <c r="AV434" s="13" t="s">
        <v>84</v>
      </c>
      <c r="AW434" s="13" t="s">
        <v>36</v>
      </c>
      <c r="AX434" s="13" t="s">
        <v>74</v>
      </c>
      <c r="AY434" s="205" t="s">
        <v>119</v>
      </c>
    </row>
    <row r="435" spans="1:65" s="13" customFormat="1" ht="11.25">
      <c r="B435" s="195"/>
      <c r="C435" s="196"/>
      <c r="D435" s="190" t="s">
        <v>129</v>
      </c>
      <c r="E435" s="197" t="s">
        <v>21</v>
      </c>
      <c r="F435" s="198" t="s">
        <v>504</v>
      </c>
      <c r="G435" s="196"/>
      <c r="H435" s="199">
        <v>8.16</v>
      </c>
      <c r="I435" s="200"/>
      <c r="J435" s="196"/>
      <c r="K435" s="196"/>
      <c r="L435" s="201"/>
      <c r="M435" s="202"/>
      <c r="N435" s="203"/>
      <c r="O435" s="203"/>
      <c r="P435" s="203"/>
      <c r="Q435" s="203"/>
      <c r="R435" s="203"/>
      <c r="S435" s="203"/>
      <c r="T435" s="204"/>
      <c r="AT435" s="205" t="s">
        <v>129</v>
      </c>
      <c r="AU435" s="205" t="s">
        <v>84</v>
      </c>
      <c r="AV435" s="13" t="s">
        <v>84</v>
      </c>
      <c r="AW435" s="13" t="s">
        <v>36</v>
      </c>
      <c r="AX435" s="13" t="s">
        <v>74</v>
      </c>
      <c r="AY435" s="205" t="s">
        <v>119</v>
      </c>
    </row>
    <row r="436" spans="1:65" s="13" customFormat="1" ht="11.25">
      <c r="B436" s="195"/>
      <c r="C436" s="196"/>
      <c r="D436" s="190" t="s">
        <v>129</v>
      </c>
      <c r="E436" s="197" t="s">
        <v>21</v>
      </c>
      <c r="F436" s="198" t="s">
        <v>505</v>
      </c>
      <c r="G436" s="196"/>
      <c r="H436" s="199">
        <v>16.32</v>
      </c>
      <c r="I436" s="200"/>
      <c r="J436" s="196"/>
      <c r="K436" s="196"/>
      <c r="L436" s="201"/>
      <c r="M436" s="202"/>
      <c r="N436" s="203"/>
      <c r="O436" s="203"/>
      <c r="P436" s="203"/>
      <c r="Q436" s="203"/>
      <c r="R436" s="203"/>
      <c r="S436" s="203"/>
      <c r="T436" s="204"/>
      <c r="AT436" s="205" t="s">
        <v>129</v>
      </c>
      <c r="AU436" s="205" t="s">
        <v>84</v>
      </c>
      <c r="AV436" s="13" t="s">
        <v>84</v>
      </c>
      <c r="AW436" s="13" t="s">
        <v>36</v>
      </c>
      <c r="AX436" s="13" t="s">
        <v>74</v>
      </c>
      <c r="AY436" s="205" t="s">
        <v>119</v>
      </c>
    </row>
    <row r="437" spans="1:65" s="13" customFormat="1" ht="11.25">
      <c r="B437" s="195"/>
      <c r="C437" s="196"/>
      <c r="D437" s="190" t="s">
        <v>129</v>
      </c>
      <c r="E437" s="197" t="s">
        <v>21</v>
      </c>
      <c r="F437" s="198" t="s">
        <v>506</v>
      </c>
      <c r="G437" s="196"/>
      <c r="H437" s="199">
        <v>16.32</v>
      </c>
      <c r="I437" s="200"/>
      <c r="J437" s="196"/>
      <c r="K437" s="196"/>
      <c r="L437" s="201"/>
      <c r="M437" s="202"/>
      <c r="N437" s="203"/>
      <c r="O437" s="203"/>
      <c r="P437" s="203"/>
      <c r="Q437" s="203"/>
      <c r="R437" s="203"/>
      <c r="S437" s="203"/>
      <c r="T437" s="204"/>
      <c r="AT437" s="205" t="s">
        <v>129</v>
      </c>
      <c r="AU437" s="205" t="s">
        <v>84</v>
      </c>
      <c r="AV437" s="13" t="s">
        <v>84</v>
      </c>
      <c r="AW437" s="13" t="s">
        <v>36</v>
      </c>
      <c r="AX437" s="13" t="s">
        <v>74</v>
      </c>
      <c r="AY437" s="205" t="s">
        <v>119</v>
      </c>
    </row>
    <row r="438" spans="1:65" s="13" customFormat="1" ht="11.25">
      <c r="B438" s="195"/>
      <c r="C438" s="196"/>
      <c r="D438" s="190" t="s">
        <v>129</v>
      </c>
      <c r="E438" s="197" t="s">
        <v>21</v>
      </c>
      <c r="F438" s="198" t="s">
        <v>507</v>
      </c>
      <c r="G438" s="196"/>
      <c r="H438" s="199">
        <v>6.72</v>
      </c>
      <c r="I438" s="200"/>
      <c r="J438" s="196"/>
      <c r="K438" s="196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129</v>
      </c>
      <c r="AU438" s="205" t="s">
        <v>84</v>
      </c>
      <c r="AV438" s="13" t="s">
        <v>84</v>
      </c>
      <c r="AW438" s="13" t="s">
        <v>36</v>
      </c>
      <c r="AX438" s="13" t="s">
        <v>74</v>
      </c>
      <c r="AY438" s="205" t="s">
        <v>119</v>
      </c>
    </row>
    <row r="439" spans="1:65" s="13" customFormat="1" ht="11.25">
      <c r="B439" s="195"/>
      <c r="C439" s="196"/>
      <c r="D439" s="190" t="s">
        <v>129</v>
      </c>
      <c r="E439" s="197" t="s">
        <v>21</v>
      </c>
      <c r="F439" s="198" t="s">
        <v>508</v>
      </c>
      <c r="G439" s="196"/>
      <c r="H439" s="199">
        <v>6.72</v>
      </c>
      <c r="I439" s="200"/>
      <c r="J439" s="196"/>
      <c r="K439" s="196"/>
      <c r="L439" s="201"/>
      <c r="M439" s="202"/>
      <c r="N439" s="203"/>
      <c r="O439" s="203"/>
      <c r="P439" s="203"/>
      <c r="Q439" s="203"/>
      <c r="R439" s="203"/>
      <c r="S439" s="203"/>
      <c r="T439" s="204"/>
      <c r="AT439" s="205" t="s">
        <v>129</v>
      </c>
      <c r="AU439" s="205" t="s">
        <v>84</v>
      </c>
      <c r="AV439" s="13" t="s">
        <v>84</v>
      </c>
      <c r="AW439" s="13" t="s">
        <v>36</v>
      </c>
      <c r="AX439" s="13" t="s">
        <v>74</v>
      </c>
      <c r="AY439" s="205" t="s">
        <v>119</v>
      </c>
    </row>
    <row r="440" spans="1:65" s="13" customFormat="1" ht="11.25">
      <c r="B440" s="195"/>
      <c r="C440" s="196"/>
      <c r="D440" s="190" t="s">
        <v>129</v>
      </c>
      <c r="E440" s="197" t="s">
        <v>21</v>
      </c>
      <c r="F440" s="198" t="s">
        <v>509</v>
      </c>
      <c r="G440" s="196"/>
      <c r="H440" s="199">
        <v>6.72</v>
      </c>
      <c r="I440" s="200"/>
      <c r="J440" s="196"/>
      <c r="K440" s="196"/>
      <c r="L440" s="201"/>
      <c r="M440" s="202"/>
      <c r="N440" s="203"/>
      <c r="O440" s="203"/>
      <c r="P440" s="203"/>
      <c r="Q440" s="203"/>
      <c r="R440" s="203"/>
      <c r="S440" s="203"/>
      <c r="T440" s="204"/>
      <c r="AT440" s="205" t="s">
        <v>129</v>
      </c>
      <c r="AU440" s="205" t="s">
        <v>84</v>
      </c>
      <c r="AV440" s="13" t="s">
        <v>84</v>
      </c>
      <c r="AW440" s="13" t="s">
        <v>36</v>
      </c>
      <c r="AX440" s="13" t="s">
        <v>74</v>
      </c>
      <c r="AY440" s="205" t="s">
        <v>119</v>
      </c>
    </row>
    <row r="441" spans="1:65" s="13" customFormat="1" ht="11.25">
      <c r="B441" s="195"/>
      <c r="C441" s="196"/>
      <c r="D441" s="190" t="s">
        <v>129</v>
      </c>
      <c r="E441" s="197" t="s">
        <v>21</v>
      </c>
      <c r="F441" s="198" t="s">
        <v>510</v>
      </c>
      <c r="G441" s="196"/>
      <c r="H441" s="199">
        <v>6.72</v>
      </c>
      <c r="I441" s="200"/>
      <c r="J441" s="196"/>
      <c r="K441" s="196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129</v>
      </c>
      <c r="AU441" s="205" t="s">
        <v>84</v>
      </c>
      <c r="AV441" s="13" t="s">
        <v>84</v>
      </c>
      <c r="AW441" s="13" t="s">
        <v>36</v>
      </c>
      <c r="AX441" s="13" t="s">
        <v>74</v>
      </c>
      <c r="AY441" s="205" t="s">
        <v>119</v>
      </c>
    </row>
    <row r="442" spans="1:65" s="14" customFormat="1" ht="11.25">
      <c r="B442" s="206"/>
      <c r="C442" s="207"/>
      <c r="D442" s="190" t="s">
        <v>129</v>
      </c>
      <c r="E442" s="208" t="s">
        <v>21</v>
      </c>
      <c r="F442" s="209" t="s">
        <v>132</v>
      </c>
      <c r="G442" s="207"/>
      <c r="H442" s="210">
        <v>279.51</v>
      </c>
      <c r="I442" s="211"/>
      <c r="J442" s="207"/>
      <c r="K442" s="207"/>
      <c r="L442" s="212"/>
      <c r="M442" s="213"/>
      <c r="N442" s="214"/>
      <c r="O442" s="214"/>
      <c r="P442" s="214"/>
      <c r="Q442" s="214"/>
      <c r="R442" s="214"/>
      <c r="S442" s="214"/>
      <c r="T442" s="215"/>
      <c r="AT442" s="216" t="s">
        <v>129</v>
      </c>
      <c r="AU442" s="216" t="s">
        <v>84</v>
      </c>
      <c r="AV442" s="14" t="s">
        <v>126</v>
      </c>
      <c r="AW442" s="14" t="s">
        <v>36</v>
      </c>
      <c r="AX442" s="14" t="s">
        <v>79</v>
      </c>
      <c r="AY442" s="216" t="s">
        <v>119</v>
      </c>
    </row>
    <row r="443" spans="1:65" s="2" customFormat="1" ht="24.2" customHeight="1">
      <c r="A443" s="37"/>
      <c r="B443" s="38"/>
      <c r="C443" s="177" t="s">
        <v>511</v>
      </c>
      <c r="D443" s="177" t="s">
        <v>122</v>
      </c>
      <c r="E443" s="178" t="s">
        <v>512</v>
      </c>
      <c r="F443" s="179" t="s">
        <v>513</v>
      </c>
      <c r="G443" s="180" t="s">
        <v>173</v>
      </c>
      <c r="H443" s="181">
        <v>3.36</v>
      </c>
      <c r="I443" s="182"/>
      <c r="J443" s="183">
        <f>ROUND(I443*H443,2)</f>
        <v>0</v>
      </c>
      <c r="K443" s="179" t="s">
        <v>135</v>
      </c>
      <c r="L443" s="42"/>
      <c r="M443" s="184" t="s">
        <v>21</v>
      </c>
      <c r="N443" s="185" t="s">
        <v>45</v>
      </c>
      <c r="O443" s="67"/>
      <c r="P443" s="186">
        <f>O443*H443</f>
        <v>0</v>
      </c>
      <c r="Q443" s="186">
        <v>1.0000000000000001E-5</v>
      </c>
      <c r="R443" s="186">
        <f>Q443*H443</f>
        <v>3.3600000000000004E-5</v>
      </c>
      <c r="S443" s="186">
        <v>0</v>
      </c>
      <c r="T443" s="187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88" t="s">
        <v>126</v>
      </c>
      <c r="AT443" s="188" t="s">
        <v>122</v>
      </c>
      <c r="AU443" s="188" t="s">
        <v>84</v>
      </c>
      <c r="AY443" s="19" t="s">
        <v>119</v>
      </c>
      <c r="BE443" s="189">
        <f>IF(N443="základní",J443,0)</f>
        <v>0</v>
      </c>
      <c r="BF443" s="189">
        <f>IF(N443="snížená",J443,0)</f>
        <v>0</v>
      </c>
      <c r="BG443" s="189">
        <f>IF(N443="zákl. přenesená",J443,0)</f>
        <v>0</v>
      </c>
      <c r="BH443" s="189">
        <f>IF(N443="sníž. přenesená",J443,0)</f>
        <v>0</v>
      </c>
      <c r="BI443" s="189">
        <f>IF(N443="nulová",J443,0)</f>
        <v>0</v>
      </c>
      <c r="BJ443" s="19" t="s">
        <v>79</v>
      </c>
      <c r="BK443" s="189">
        <f>ROUND(I443*H443,2)</f>
        <v>0</v>
      </c>
      <c r="BL443" s="19" t="s">
        <v>126</v>
      </c>
      <c r="BM443" s="188" t="s">
        <v>514</v>
      </c>
    </row>
    <row r="444" spans="1:65" s="2" customFormat="1" ht="19.5">
      <c r="A444" s="37"/>
      <c r="B444" s="38"/>
      <c r="C444" s="39"/>
      <c r="D444" s="190" t="s">
        <v>128</v>
      </c>
      <c r="E444" s="39"/>
      <c r="F444" s="191" t="s">
        <v>515</v>
      </c>
      <c r="G444" s="39"/>
      <c r="H444" s="39"/>
      <c r="I444" s="192"/>
      <c r="J444" s="39"/>
      <c r="K444" s="39"/>
      <c r="L444" s="42"/>
      <c r="M444" s="193"/>
      <c r="N444" s="194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9" t="s">
        <v>128</v>
      </c>
      <c r="AU444" s="19" t="s">
        <v>84</v>
      </c>
    </row>
    <row r="445" spans="1:65" s="2" customFormat="1" ht="11.25">
      <c r="A445" s="37"/>
      <c r="B445" s="38"/>
      <c r="C445" s="39"/>
      <c r="D445" s="217" t="s">
        <v>138</v>
      </c>
      <c r="E445" s="39"/>
      <c r="F445" s="218" t="s">
        <v>516</v>
      </c>
      <c r="G445" s="39"/>
      <c r="H445" s="39"/>
      <c r="I445" s="192"/>
      <c r="J445" s="39"/>
      <c r="K445" s="39"/>
      <c r="L445" s="42"/>
      <c r="M445" s="193"/>
      <c r="N445" s="194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9" t="s">
        <v>138</v>
      </c>
      <c r="AU445" s="19" t="s">
        <v>84</v>
      </c>
    </row>
    <row r="446" spans="1:65" s="13" customFormat="1" ht="11.25">
      <c r="B446" s="195"/>
      <c r="C446" s="196"/>
      <c r="D446" s="190" t="s">
        <v>129</v>
      </c>
      <c r="E446" s="197" t="s">
        <v>21</v>
      </c>
      <c r="F446" s="198" t="s">
        <v>517</v>
      </c>
      <c r="G446" s="196"/>
      <c r="H446" s="199">
        <v>3.36</v>
      </c>
      <c r="I446" s="200"/>
      <c r="J446" s="196"/>
      <c r="K446" s="196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129</v>
      </c>
      <c r="AU446" s="205" t="s">
        <v>84</v>
      </c>
      <c r="AV446" s="13" t="s">
        <v>84</v>
      </c>
      <c r="AW446" s="13" t="s">
        <v>36</v>
      </c>
      <c r="AX446" s="13" t="s">
        <v>79</v>
      </c>
      <c r="AY446" s="205" t="s">
        <v>119</v>
      </c>
    </row>
    <row r="447" spans="1:65" s="2" customFormat="1" ht="21.75" customHeight="1">
      <c r="A447" s="37"/>
      <c r="B447" s="38"/>
      <c r="C447" s="177" t="s">
        <v>518</v>
      </c>
      <c r="D447" s="177" t="s">
        <v>122</v>
      </c>
      <c r="E447" s="178" t="s">
        <v>519</v>
      </c>
      <c r="F447" s="179" t="s">
        <v>520</v>
      </c>
      <c r="G447" s="180" t="s">
        <v>173</v>
      </c>
      <c r="H447" s="181">
        <v>15.75</v>
      </c>
      <c r="I447" s="182"/>
      <c r="J447" s="183">
        <f>ROUND(I447*H447,2)</f>
        <v>0</v>
      </c>
      <c r="K447" s="179" t="s">
        <v>135</v>
      </c>
      <c r="L447" s="42"/>
      <c r="M447" s="184" t="s">
        <v>21</v>
      </c>
      <c r="N447" s="185" t="s">
        <v>45</v>
      </c>
      <c r="O447" s="67"/>
      <c r="P447" s="186">
        <f>O447*H447</f>
        <v>0</v>
      </c>
      <c r="Q447" s="186">
        <v>1.0000000000000001E-5</v>
      </c>
      <c r="R447" s="186">
        <f>Q447*H447</f>
        <v>1.5750000000000001E-4</v>
      </c>
      <c r="S447" s="186">
        <v>0</v>
      </c>
      <c r="T447" s="187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8" t="s">
        <v>126</v>
      </c>
      <c r="AT447" s="188" t="s">
        <v>122</v>
      </c>
      <c r="AU447" s="188" t="s">
        <v>84</v>
      </c>
      <c r="AY447" s="19" t="s">
        <v>119</v>
      </c>
      <c r="BE447" s="189">
        <f>IF(N447="základní",J447,0)</f>
        <v>0</v>
      </c>
      <c r="BF447" s="189">
        <f>IF(N447="snížená",J447,0)</f>
        <v>0</v>
      </c>
      <c r="BG447" s="189">
        <f>IF(N447="zákl. přenesená",J447,0)</f>
        <v>0</v>
      </c>
      <c r="BH447" s="189">
        <f>IF(N447="sníž. přenesená",J447,0)</f>
        <v>0</v>
      </c>
      <c r="BI447" s="189">
        <f>IF(N447="nulová",J447,0)</f>
        <v>0</v>
      </c>
      <c r="BJ447" s="19" t="s">
        <v>79</v>
      </c>
      <c r="BK447" s="189">
        <f>ROUND(I447*H447,2)</f>
        <v>0</v>
      </c>
      <c r="BL447" s="19" t="s">
        <v>126</v>
      </c>
      <c r="BM447" s="188" t="s">
        <v>521</v>
      </c>
    </row>
    <row r="448" spans="1:65" s="2" customFormat="1" ht="19.5">
      <c r="A448" s="37"/>
      <c r="B448" s="38"/>
      <c r="C448" s="39"/>
      <c r="D448" s="190" t="s">
        <v>128</v>
      </c>
      <c r="E448" s="39"/>
      <c r="F448" s="191" t="s">
        <v>522</v>
      </c>
      <c r="G448" s="39"/>
      <c r="H448" s="39"/>
      <c r="I448" s="192"/>
      <c r="J448" s="39"/>
      <c r="K448" s="39"/>
      <c r="L448" s="42"/>
      <c r="M448" s="193"/>
      <c r="N448" s="194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9" t="s">
        <v>128</v>
      </c>
      <c r="AU448" s="19" t="s">
        <v>84</v>
      </c>
    </row>
    <row r="449" spans="1:65" s="2" customFormat="1" ht="11.25">
      <c r="A449" s="37"/>
      <c r="B449" s="38"/>
      <c r="C449" s="39"/>
      <c r="D449" s="217" t="s">
        <v>138</v>
      </c>
      <c r="E449" s="39"/>
      <c r="F449" s="218" t="s">
        <v>523</v>
      </c>
      <c r="G449" s="39"/>
      <c r="H449" s="39"/>
      <c r="I449" s="192"/>
      <c r="J449" s="39"/>
      <c r="K449" s="39"/>
      <c r="L449" s="42"/>
      <c r="M449" s="193"/>
      <c r="N449" s="194"/>
      <c r="O449" s="67"/>
      <c r="P449" s="67"/>
      <c r="Q449" s="67"/>
      <c r="R449" s="67"/>
      <c r="S449" s="67"/>
      <c r="T449" s="68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9" t="s">
        <v>138</v>
      </c>
      <c r="AU449" s="19" t="s">
        <v>84</v>
      </c>
    </row>
    <row r="450" spans="1:65" s="13" customFormat="1" ht="11.25">
      <c r="B450" s="195"/>
      <c r="C450" s="196"/>
      <c r="D450" s="190" t="s">
        <v>129</v>
      </c>
      <c r="E450" s="197" t="s">
        <v>21</v>
      </c>
      <c r="F450" s="198" t="s">
        <v>524</v>
      </c>
      <c r="G450" s="196"/>
      <c r="H450" s="199">
        <v>5.25</v>
      </c>
      <c r="I450" s="200"/>
      <c r="J450" s="196"/>
      <c r="K450" s="196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129</v>
      </c>
      <c r="AU450" s="205" t="s">
        <v>84</v>
      </c>
      <c r="AV450" s="13" t="s">
        <v>84</v>
      </c>
      <c r="AW450" s="13" t="s">
        <v>36</v>
      </c>
      <c r="AX450" s="13" t="s">
        <v>74</v>
      </c>
      <c r="AY450" s="205" t="s">
        <v>119</v>
      </c>
    </row>
    <row r="451" spans="1:65" s="13" customFormat="1" ht="11.25">
      <c r="B451" s="195"/>
      <c r="C451" s="196"/>
      <c r="D451" s="190" t="s">
        <v>129</v>
      </c>
      <c r="E451" s="197" t="s">
        <v>21</v>
      </c>
      <c r="F451" s="198" t="s">
        <v>525</v>
      </c>
      <c r="G451" s="196"/>
      <c r="H451" s="199">
        <v>5.25</v>
      </c>
      <c r="I451" s="200"/>
      <c r="J451" s="196"/>
      <c r="K451" s="196"/>
      <c r="L451" s="201"/>
      <c r="M451" s="202"/>
      <c r="N451" s="203"/>
      <c r="O451" s="203"/>
      <c r="P451" s="203"/>
      <c r="Q451" s="203"/>
      <c r="R451" s="203"/>
      <c r="S451" s="203"/>
      <c r="T451" s="204"/>
      <c r="AT451" s="205" t="s">
        <v>129</v>
      </c>
      <c r="AU451" s="205" t="s">
        <v>84</v>
      </c>
      <c r="AV451" s="13" t="s">
        <v>84</v>
      </c>
      <c r="AW451" s="13" t="s">
        <v>36</v>
      </c>
      <c r="AX451" s="13" t="s">
        <v>74</v>
      </c>
      <c r="AY451" s="205" t="s">
        <v>119</v>
      </c>
    </row>
    <row r="452" spans="1:65" s="13" customFormat="1" ht="11.25">
      <c r="B452" s="195"/>
      <c r="C452" s="196"/>
      <c r="D452" s="190" t="s">
        <v>129</v>
      </c>
      <c r="E452" s="197" t="s">
        <v>21</v>
      </c>
      <c r="F452" s="198" t="s">
        <v>526</v>
      </c>
      <c r="G452" s="196"/>
      <c r="H452" s="199">
        <v>5.25</v>
      </c>
      <c r="I452" s="200"/>
      <c r="J452" s="196"/>
      <c r="K452" s="196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129</v>
      </c>
      <c r="AU452" s="205" t="s">
        <v>84</v>
      </c>
      <c r="AV452" s="13" t="s">
        <v>84</v>
      </c>
      <c r="AW452" s="13" t="s">
        <v>36</v>
      </c>
      <c r="AX452" s="13" t="s">
        <v>74</v>
      </c>
      <c r="AY452" s="205" t="s">
        <v>119</v>
      </c>
    </row>
    <row r="453" spans="1:65" s="14" customFormat="1" ht="11.25">
      <c r="B453" s="206"/>
      <c r="C453" s="207"/>
      <c r="D453" s="190" t="s">
        <v>129</v>
      </c>
      <c r="E453" s="208" t="s">
        <v>21</v>
      </c>
      <c r="F453" s="209" t="s">
        <v>132</v>
      </c>
      <c r="G453" s="207"/>
      <c r="H453" s="210">
        <v>15.75</v>
      </c>
      <c r="I453" s="211"/>
      <c r="J453" s="207"/>
      <c r="K453" s="207"/>
      <c r="L453" s="212"/>
      <c r="M453" s="213"/>
      <c r="N453" s="214"/>
      <c r="O453" s="214"/>
      <c r="P453" s="214"/>
      <c r="Q453" s="214"/>
      <c r="R453" s="214"/>
      <c r="S453" s="214"/>
      <c r="T453" s="215"/>
      <c r="AT453" s="216" t="s">
        <v>129</v>
      </c>
      <c r="AU453" s="216" t="s">
        <v>84</v>
      </c>
      <c r="AV453" s="14" t="s">
        <v>126</v>
      </c>
      <c r="AW453" s="14" t="s">
        <v>36</v>
      </c>
      <c r="AX453" s="14" t="s">
        <v>79</v>
      </c>
      <c r="AY453" s="216" t="s">
        <v>119</v>
      </c>
    </row>
    <row r="454" spans="1:65" s="2" customFormat="1" ht="16.5" customHeight="1">
      <c r="A454" s="37"/>
      <c r="B454" s="38"/>
      <c r="C454" s="177" t="s">
        <v>527</v>
      </c>
      <c r="D454" s="177" t="s">
        <v>122</v>
      </c>
      <c r="E454" s="178" t="s">
        <v>528</v>
      </c>
      <c r="F454" s="179" t="s">
        <v>529</v>
      </c>
      <c r="G454" s="180" t="s">
        <v>173</v>
      </c>
      <c r="H454" s="181">
        <v>91.76</v>
      </c>
      <c r="I454" s="182"/>
      <c r="J454" s="183">
        <f>ROUND(I454*H454,2)</f>
        <v>0</v>
      </c>
      <c r="K454" s="179" t="s">
        <v>135</v>
      </c>
      <c r="L454" s="42"/>
      <c r="M454" s="184" t="s">
        <v>21</v>
      </c>
      <c r="N454" s="185" t="s">
        <v>45</v>
      </c>
      <c r="O454" s="67"/>
      <c r="P454" s="186">
        <f>O454*H454</f>
        <v>0</v>
      </c>
      <c r="Q454" s="186">
        <v>1.0000000000000001E-5</v>
      </c>
      <c r="R454" s="186">
        <f>Q454*H454</f>
        <v>9.1760000000000008E-4</v>
      </c>
      <c r="S454" s="186">
        <v>0</v>
      </c>
      <c r="T454" s="187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88" t="s">
        <v>126</v>
      </c>
      <c r="AT454" s="188" t="s">
        <v>122</v>
      </c>
      <c r="AU454" s="188" t="s">
        <v>84</v>
      </c>
      <c r="AY454" s="19" t="s">
        <v>119</v>
      </c>
      <c r="BE454" s="189">
        <f>IF(N454="základní",J454,0)</f>
        <v>0</v>
      </c>
      <c r="BF454" s="189">
        <f>IF(N454="snížená",J454,0)</f>
        <v>0</v>
      </c>
      <c r="BG454" s="189">
        <f>IF(N454="zákl. přenesená",J454,0)</f>
        <v>0</v>
      </c>
      <c r="BH454" s="189">
        <f>IF(N454="sníž. přenesená",J454,0)</f>
        <v>0</v>
      </c>
      <c r="BI454" s="189">
        <f>IF(N454="nulová",J454,0)</f>
        <v>0</v>
      </c>
      <c r="BJ454" s="19" t="s">
        <v>79</v>
      </c>
      <c r="BK454" s="189">
        <f>ROUND(I454*H454,2)</f>
        <v>0</v>
      </c>
      <c r="BL454" s="19" t="s">
        <v>126</v>
      </c>
      <c r="BM454" s="188" t="s">
        <v>530</v>
      </c>
    </row>
    <row r="455" spans="1:65" s="2" customFormat="1" ht="19.5">
      <c r="A455" s="37"/>
      <c r="B455" s="38"/>
      <c r="C455" s="39"/>
      <c r="D455" s="190" t="s">
        <v>128</v>
      </c>
      <c r="E455" s="39"/>
      <c r="F455" s="191" t="s">
        <v>531</v>
      </c>
      <c r="G455" s="39"/>
      <c r="H455" s="39"/>
      <c r="I455" s="192"/>
      <c r="J455" s="39"/>
      <c r="K455" s="39"/>
      <c r="L455" s="42"/>
      <c r="M455" s="193"/>
      <c r="N455" s="194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9" t="s">
        <v>128</v>
      </c>
      <c r="AU455" s="19" t="s">
        <v>84</v>
      </c>
    </row>
    <row r="456" spans="1:65" s="2" customFormat="1" ht="11.25">
      <c r="A456" s="37"/>
      <c r="B456" s="38"/>
      <c r="C456" s="39"/>
      <c r="D456" s="217" t="s">
        <v>138</v>
      </c>
      <c r="E456" s="39"/>
      <c r="F456" s="218" t="s">
        <v>532</v>
      </c>
      <c r="G456" s="39"/>
      <c r="H456" s="39"/>
      <c r="I456" s="192"/>
      <c r="J456" s="39"/>
      <c r="K456" s="39"/>
      <c r="L456" s="42"/>
      <c r="M456" s="193"/>
      <c r="N456" s="194"/>
      <c r="O456" s="67"/>
      <c r="P456" s="67"/>
      <c r="Q456" s="67"/>
      <c r="R456" s="67"/>
      <c r="S456" s="67"/>
      <c r="T456" s="68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9" t="s">
        <v>138</v>
      </c>
      <c r="AU456" s="19" t="s">
        <v>84</v>
      </c>
    </row>
    <row r="457" spans="1:65" s="15" customFormat="1" ht="11.25">
      <c r="B457" s="219"/>
      <c r="C457" s="220"/>
      <c r="D457" s="190" t="s">
        <v>129</v>
      </c>
      <c r="E457" s="221" t="s">
        <v>21</v>
      </c>
      <c r="F457" s="222" t="s">
        <v>533</v>
      </c>
      <c r="G457" s="220"/>
      <c r="H457" s="221" t="s">
        <v>21</v>
      </c>
      <c r="I457" s="223"/>
      <c r="J457" s="220"/>
      <c r="K457" s="220"/>
      <c r="L457" s="224"/>
      <c r="M457" s="225"/>
      <c r="N457" s="226"/>
      <c r="O457" s="226"/>
      <c r="P457" s="226"/>
      <c r="Q457" s="226"/>
      <c r="R457" s="226"/>
      <c r="S457" s="226"/>
      <c r="T457" s="227"/>
      <c r="AT457" s="228" t="s">
        <v>129</v>
      </c>
      <c r="AU457" s="228" t="s">
        <v>84</v>
      </c>
      <c r="AV457" s="15" t="s">
        <v>79</v>
      </c>
      <c r="AW457" s="15" t="s">
        <v>36</v>
      </c>
      <c r="AX457" s="15" t="s">
        <v>74</v>
      </c>
      <c r="AY457" s="228" t="s">
        <v>119</v>
      </c>
    </row>
    <row r="458" spans="1:65" s="13" customFormat="1" ht="11.25">
      <c r="B458" s="195"/>
      <c r="C458" s="196"/>
      <c r="D458" s="190" t="s">
        <v>129</v>
      </c>
      <c r="E458" s="197" t="s">
        <v>21</v>
      </c>
      <c r="F458" s="198" t="s">
        <v>534</v>
      </c>
      <c r="G458" s="196"/>
      <c r="H458" s="199">
        <v>26.571999999999999</v>
      </c>
      <c r="I458" s="200"/>
      <c r="J458" s="196"/>
      <c r="K458" s="196"/>
      <c r="L458" s="201"/>
      <c r="M458" s="202"/>
      <c r="N458" s="203"/>
      <c r="O458" s="203"/>
      <c r="P458" s="203"/>
      <c r="Q458" s="203"/>
      <c r="R458" s="203"/>
      <c r="S458" s="203"/>
      <c r="T458" s="204"/>
      <c r="AT458" s="205" t="s">
        <v>129</v>
      </c>
      <c r="AU458" s="205" t="s">
        <v>84</v>
      </c>
      <c r="AV458" s="13" t="s">
        <v>84</v>
      </c>
      <c r="AW458" s="13" t="s">
        <v>36</v>
      </c>
      <c r="AX458" s="13" t="s">
        <v>74</v>
      </c>
      <c r="AY458" s="205" t="s">
        <v>119</v>
      </c>
    </row>
    <row r="459" spans="1:65" s="15" customFormat="1" ht="11.25">
      <c r="B459" s="219"/>
      <c r="C459" s="220"/>
      <c r="D459" s="190" t="s">
        <v>129</v>
      </c>
      <c r="E459" s="221" t="s">
        <v>21</v>
      </c>
      <c r="F459" s="222" t="s">
        <v>535</v>
      </c>
      <c r="G459" s="220"/>
      <c r="H459" s="221" t="s">
        <v>21</v>
      </c>
      <c r="I459" s="223"/>
      <c r="J459" s="220"/>
      <c r="K459" s="220"/>
      <c r="L459" s="224"/>
      <c r="M459" s="225"/>
      <c r="N459" s="226"/>
      <c r="O459" s="226"/>
      <c r="P459" s="226"/>
      <c r="Q459" s="226"/>
      <c r="R459" s="226"/>
      <c r="S459" s="226"/>
      <c r="T459" s="227"/>
      <c r="AT459" s="228" t="s">
        <v>129</v>
      </c>
      <c r="AU459" s="228" t="s">
        <v>84</v>
      </c>
      <c r="AV459" s="15" t="s">
        <v>79</v>
      </c>
      <c r="AW459" s="15" t="s">
        <v>36</v>
      </c>
      <c r="AX459" s="15" t="s">
        <v>74</v>
      </c>
      <c r="AY459" s="228" t="s">
        <v>119</v>
      </c>
    </row>
    <row r="460" spans="1:65" s="13" customFormat="1" ht="11.25">
      <c r="B460" s="195"/>
      <c r="C460" s="196"/>
      <c r="D460" s="190" t="s">
        <v>129</v>
      </c>
      <c r="E460" s="197" t="s">
        <v>21</v>
      </c>
      <c r="F460" s="198" t="s">
        <v>536</v>
      </c>
      <c r="G460" s="196"/>
      <c r="H460" s="199">
        <v>65.188000000000002</v>
      </c>
      <c r="I460" s="200"/>
      <c r="J460" s="196"/>
      <c r="K460" s="196"/>
      <c r="L460" s="201"/>
      <c r="M460" s="202"/>
      <c r="N460" s="203"/>
      <c r="O460" s="203"/>
      <c r="P460" s="203"/>
      <c r="Q460" s="203"/>
      <c r="R460" s="203"/>
      <c r="S460" s="203"/>
      <c r="T460" s="204"/>
      <c r="AT460" s="205" t="s">
        <v>129</v>
      </c>
      <c r="AU460" s="205" t="s">
        <v>84</v>
      </c>
      <c r="AV460" s="13" t="s">
        <v>84</v>
      </c>
      <c r="AW460" s="13" t="s">
        <v>36</v>
      </c>
      <c r="AX460" s="13" t="s">
        <v>74</v>
      </c>
      <c r="AY460" s="205" t="s">
        <v>119</v>
      </c>
    </row>
    <row r="461" spans="1:65" s="14" customFormat="1" ht="11.25">
      <c r="B461" s="206"/>
      <c r="C461" s="207"/>
      <c r="D461" s="190" t="s">
        <v>129</v>
      </c>
      <c r="E461" s="208" t="s">
        <v>21</v>
      </c>
      <c r="F461" s="209" t="s">
        <v>132</v>
      </c>
      <c r="G461" s="207"/>
      <c r="H461" s="210">
        <v>91.76</v>
      </c>
      <c r="I461" s="211"/>
      <c r="J461" s="207"/>
      <c r="K461" s="207"/>
      <c r="L461" s="212"/>
      <c r="M461" s="213"/>
      <c r="N461" s="214"/>
      <c r="O461" s="214"/>
      <c r="P461" s="214"/>
      <c r="Q461" s="214"/>
      <c r="R461" s="214"/>
      <c r="S461" s="214"/>
      <c r="T461" s="215"/>
      <c r="AT461" s="216" t="s">
        <v>129</v>
      </c>
      <c r="AU461" s="216" t="s">
        <v>84</v>
      </c>
      <c r="AV461" s="14" t="s">
        <v>126</v>
      </c>
      <c r="AW461" s="14" t="s">
        <v>36</v>
      </c>
      <c r="AX461" s="14" t="s">
        <v>79</v>
      </c>
      <c r="AY461" s="216" t="s">
        <v>119</v>
      </c>
    </row>
    <row r="462" spans="1:65" s="2" customFormat="1" ht="16.5" customHeight="1">
      <c r="A462" s="37"/>
      <c r="B462" s="38"/>
      <c r="C462" s="177" t="s">
        <v>537</v>
      </c>
      <c r="D462" s="177" t="s">
        <v>122</v>
      </c>
      <c r="E462" s="178" t="s">
        <v>538</v>
      </c>
      <c r="F462" s="179" t="s">
        <v>539</v>
      </c>
      <c r="G462" s="180" t="s">
        <v>173</v>
      </c>
      <c r="H462" s="181">
        <v>25</v>
      </c>
      <c r="I462" s="182"/>
      <c r="J462" s="183">
        <f>ROUND(I462*H462,2)</f>
        <v>0</v>
      </c>
      <c r="K462" s="179" t="s">
        <v>135</v>
      </c>
      <c r="L462" s="42"/>
      <c r="M462" s="184" t="s">
        <v>21</v>
      </c>
      <c r="N462" s="185" t="s">
        <v>45</v>
      </c>
      <c r="O462" s="67"/>
      <c r="P462" s="186">
        <f>O462*H462</f>
        <v>0</v>
      </c>
      <c r="Q462" s="186">
        <v>0</v>
      </c>
      <c r="R462" s="186">
        <f>Q462*H462</f>
        <v>0</v>
      </c>
      <c r="S462" s="186">
        <v>0</v>
      </c>
      <c r="T462" s="187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8" t="s">
        <v>126</v>
      </c>
      <c r="AT462" s="188" t="s">
        <v>122</v>
      </c>
      <c r="AU462" s="188" t="s">
        <v>84</v>
      </c>
      <c r="AY462" s="19" t="s">
        <v>119</v>
      </c>
      <c r="BE462" s="189">
        <f>IF(N462="základní",J462,0)</f>
        <v>0</v>
      </c>
      <c r="BF462" s="189">
        <f>IF(N462="snížená",J462,0)</f>
        <v>0</v>
      </c>
      <c r="BG462" s="189">
        <f>IF(N462="zákl. přenesená",J462,0)</f>
        <v>0</v>
      </c>
      <c r="BH462" s="189">
        <f>IF(N462="sníž. přenesená",J462,0)</f>
        <v>0</v>
      </c>
      <c r="BI462" s="189">
        <f>IF(N462="nulová",J462,0)</f>
        <v>0</v>
      </c>
      <c r="BJ462" s="19" t="s">
        <v>79</v>
      </c>
      <c r="BK462" s="189">
        <f>ROUND(I462*H462,2)</f>
        <v>0</v>
      </c>
      <c r="BL462" s="19" t="s">
        <v>126</v>
      </c>
      <c r="BM462" s="188" t="s">
        <v>540</v>
      </c>
    </row>
    <row r="463" spans="1:65" s="2" customFormat="1" ht="19.5">
      <c r="A463" s="37"/>
      <c r="B463" s="38"/>
      <c r="C463" s="39"/>
      <c r="D463" s="190" t="s">
        <v>128</v>
      </c>
      <c r="E463" s="39"/>
      <c r="F463" s="191" t="s">
        <v>541</v>
      </c>
      <c r="G463" s="39"/>
      <c r="H463" s="39"/>
      <c r="I463" s="192"/>
      <c r="J463" s="39"/>
      <c r="K463" s="39"/>
      <c r="L463" s="42"/>
      <c r="M463" s="193"/>
      <c r="N463" s="194"/>
      <c r="O463" s="67"/>
      <c r="P463" s="67"/>
      <c r="Q463" s="67"/>
      <c r="R463" s="67"/>
      <c r="S463" s="67"/>
      <c r="T463" s="68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9" t="s">
        <v>128</v>
      </c>
      <c r="AU463" s="19" t="s">
        <v>84</v>
      </c>
    </row>
    <row r="464" spans="1:65" s="2" customFormat="1" ht="11.25">
      <c r="A464" s="37"/>
      <c r="B464" s="38"/>
      <c r="C464" s="39"/>
      <c r="D464" s="217" t="s">
        <v>138</v>
      </c>
      <c r="E464" s="39"/>
      <c r="F464" s="218" t="s">
        <v>542</v>
      </c>
      <c r="G464" s="39"/>
      <c r="H464" s="39"/>
      <c r="I464" s="192"/>
      <c r="J464" s="39"/>
      <c r="K464" s="39"/>
      <c r="L464" s="42"/>
      <c r="M464" s="193"/>
      <c r="N464" s="194"/>
      <c r="O464" s="67"/>
      <c r="P464" s="67"/>
      <c r="Q464" s="67"/>
      <c r="R464" s="67"/>
      <c r="S464" s="67"/>
      <c r="T464" s="68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9" t="s">
        <v>138</v>
      </c>
      <c r="AU464" s="19" t="s">
        <v>84</v>
      </c>
    </row>
    <row r="465" spans="1:65" s="13" customFormat="1" ht="11.25">
      <c r="B465" s="195"/>
      <c r="C465" s="196"/>
      <c r="D465" s="190" t="s">
        <v>129</v>
      </c>
      <c r="E465" s="197" t="s">
        <v>21</v>
      </c>
      <c r="F465" s="198" t="s">
        <v>543</v>
      </c>
      <c r="G465" s="196"/>
      <c r="H465" s="199">
        <v>25</v>
      </c>
      <c r="I465" s="200"/>
      <c r="J465" s="196"/>
      <c r="K465" s="196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129</v>
      </c>
      <c r="AU465" s="205" t="s">
        <v>84</v>
      </c>
      <c r="AV465" s="13" t="s">
        <v>84</v>
      </c>
      <c r="AW465" s="13" t="s">
        <v>36</v>
      </c>
      <c r="AX465" s="13" t="s">
        <v>79</v>
      </c>
      <c r="AY465" s="205" t="s">
        <v>119</v>
      </c>
    </row>
    <row r="466" spans="1:65" s="2" customFormat="1" ht="16.5" customHeight="1">
      <c r="A466" s="37"/>
      <c r="B466" s="38"/>
      <c r="C466" s="177" t="s">
        <v>544</v>
      </c>
      <c r="D466" s="177" t="s">
        <v>122</v>
      </c>
      <c r="E466" s="178" t="s">
        <v>545</v>
      </c>
      <c r="F466" s="179" t="s">
        <v>546</v>
      </c>
      <c r="G466" s="180" t="s">
        <v>173</v>
      </c>
      <c r="H466" s="181">
        <v>225</v>
      </c>
      <c r="I466" s="182"/>
      <c r="J466" s="183">
        <f>ROUND(I466*H466,2)</f>
        <v>0</v>
      </c>
      <c r="K466" s="179" t="s">
        <v>135</v>
      </c>
      <c r="L466" s="42"/>
      <c r="M466" s="184" t="s">
        <v>21</v>
      </c>
      <c r="N466" s="185" t="s">
        <v>45</v>
      </c>
      <c r="O466" s="67"/>
      <c r="P466" s="186">
        <f>O466*H466</f>
        <v>0</v>
      </c>
      <c r="Q466" s="186">
        <v>1.0000000000000001E-5</v>
      </c>
      <c r="R466" s="186">
        <f>Q466*H466</f>
        <v>2.2500000000000003E-3</v>
      </c>
      <c r="S466" s="186">
        <v>0</v>
      </c>
      <c r="T466" s="187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88" t="s">
        <v>126</v>
      </c>
      <c r="AT466" s="188" t="s">
        <v>122</v>
      </c>
      <c r="AU466" s="188" t="s">
        <v>84</v>
      </c>
      <c r="AY466" s="19" t="s">
        <v>119</v>
      </c>
      <c r="BE466" s="189">
        <f>IF(N466="základní",J466,0)</f>
        <v>0</v>
      </c>
      <c r="BF466" s="189">
        <f>IF(N466="snížená",J466,0)</f>
        <v>0</v>
      </c>
      <c r="BG466" s="189">
        <f>IF(N466="zákl. přenesená",J466,0)</f>
        <v>0</v>
      </c>
      <c r="BH466" s="189">
        <f>IF(N466="sníž. přenesená",J466,0)</f>
        <v>0</v>
      </c>
      <c r="BI466" s="189">
        <f>IF(N466="nulová",J466,0)</f>
        <v>0</v>
      </c>
      <c r="BJ466" s="19" t="s">
        <v>79</v>
      </c>
      <c r="BK466" s="189">
        <f>ROUND(I466*H466,2)</f>
        <v>0</v>
      </c>
      <c r="BL466" s="19" t="s">
        <v>126</v>
      </c>
      <c r="BM466" s="188" t="s">
        <v>547</v>
      </c>
    </row>
    <row r="467" spans="1:65" s="2" customFormat="1" ht="19.5">
      <c r="A467" s="37"/>
      <c r="B467" s="38"/>
      <c r="C467" s="39"/>
      <c r="D467" s="190" t="s">
        <v>128</v>
      </c>
      <c r="E467" s="39"/>
      <c r="F467" s="191" t="s">
        <v>548</v>
      </c>
      <c r="G467" s="39"/>
      <c r="H467" s="39"/>
      <c r="I467" s="192"/>
      <c r="J467" s="39"/>
      <c r="K467" s="39"/>
      <c r="L467" s="42"/>
      <c r="M467" s="193"/>
      <c r="N467" s="194"/>
      <c r="O467" s="67"/>
      <c r="P467" s="67"/>
      <c r="Q467" s="67"/>
      <c r="R467" s="67"/>
      <c r="S467" s="67"/>
      <c r="T467" s="68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19" t="s">
        <v>128</v>
      </c>
      <c r="AU467" s="19" t="s">
        <v>84</v>
      </c>
    </row>
    <row r="468" spans="1:65" s="2" customFormat="1" ht="11.25">
      <c r="A468" s="37"/>
      <c r="B468" s="38"/>
      <c r="C468" s="39"/>
      <c r="D468" s="217" t="s">
        <v>138</v>
      </c>
      <c r="E468" s="39"/>
      <c r="F468" s="218" t="s">
        <v>549</v>
      </c>
      <c r="G468" s="39"/>
      <c r="H468" s="39"/>
      <c r="I468" s="192"/>
      <c r="J468" s="39"/>
      <c r="K468" s="39"/>
      <c r="L468" s="42"/>
      <c r="M468" s="193"/>
      <c r="N468" s="194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9" t="s">
        <v>138</v>
      </c>
      <c r="AU468" s="19" t="s">
        <v>84</v>
      </c>
    </row>
    <row r="469" spans="1:65" s="13" customFormat="1" ht="11.25">
      <c r="B469" s="195"/>
      <c r="C469" s="196"/>
      <c r="D469" s="190" t="s">
        <v>129</v>
      </c>
      <c r="E469" s="197" t="s">
        <v>21</v>
      </c>
      <c r="F469" s="198" t="s">
        <v>550</v>
      </c>
      <c r="G469" s="196"/>
      <c r="H469" s="199">
        <v>225</v>
      </c>
      <c r="I469" s="200"/>
      <c r="J469" s="196"/>
      <c r="K469" s="196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129</v>
      </c>
      <c r="AU469" s="205" t="s">
        <v>84</v>
      </c>
      <c r="AV469" s="13" t="s">
        <v>84</v>
      </c>
      <c r="AW469" s="13" t="s">
        <v>36</v>
      </c>
      <c r="AX469" s="13" t="s">
        <v>79</v>
      </c>
      <c r="AY469" s="205" t="s">
        <v>119</v>
      </c>
    </row>
    <row r="470" spans="1:65" s="2" customFormat="1" ht="16.5" customHeight="1">
      <c r="A470" s="37"/>
      <c r="B470" s="38"/>
      <c r="C470" s="177" t="s">
        <v>551</v>
      </c>
      <c r="D470" s="177" t="s">
        <v>122</v>
      </c>
      <c r="E470" s="178" t="s">
        <v>552</v>
      </c>
      <c r="F470" s="179" t="s">
        <v>553</v>
      </c>
      <c r="G470" s="180" t="s">
        <v>173</v>
      </c>
      <c r="H470" s="181">
        <v>150</v>
      </c>
      <c r="I470" s="182"/>
      <c r="J470" s="183">
        <f>ROUND(I470*H470,2)</f>
        <v>0</v>
      </c>
      <c r="K470" s="179" t="s">
        <v>21</v>
      </c>
      <c r="L470" s="42"/>
      <c r="M470" s="184" t="s">
        <v>21</v>
      </c>
      <c r="N470" s="185" t="s">
        <v>45</v>
      </c>
      <c r="O470" s="67"/>
      <c r="P470" s="186">
        <f>O470*H470</f>
        <v>0</v>
      </c>
      <c r="Q470" s="186">
        <v>0</v>
      </c>
      <c r="R470" s="186">
        <f>Q470*H470</f>
        <v>0</v>
      </c>
      <c r="S470" s="186">
        <v>0</v>
      </c>
      <c r="T470" s="187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88" t="s">
        <v>126</v>
      </c>
      <c r="AT470" s="188" t="s">
        <v>122</v>
      </c>
      <c r="AU470" s="188" t="s">
        <v>84</v>
      </c>
      <c r="AY470" s="19" t="s">
        <v>119</v>
      </c>
      <c r="BE470" s="189">
        <f>IF(N470="základní",J470,0)</f>
        <v>0</v>
      </c>
      <c r="BF470" s="189">
        <f>IF(N470="snížená",J470,0)</f>
        <v>0</v>
      </c>
      <c r="BG470" s="189">
        <f>IF(N470="zákl. přenesená",J470,0)</f>
        <v>0</v>
      </c>
      <c r="BH470" s="189">
        <f>IF(N470="sníž. přenesená",J470,0)</f>
        <v>0</v>
      </c>
      <c r="BI470" s="189">
        <f>IF(N470="nulová",J470,0)</f>
        <v>0</v>
      </c>
      <c r="BJ470" s="19" t="s">
        <v>79</v>
      </c>
      <c r="BK470" s="189">
        <f>ROUND(I470*H470,2)</f>
        <v>0</v>
      </c>
      <c r="BL470" s="19" t="s">
        <v>126</v>
      </c>
      <c r="BM470" s="188" t="s">
        <v>554</v>
      </c>
    </row>
    <row r="471" spans="1:65" s="2" customFormat="1" ht="19.5">
      <c r="A471" s="37"/>
      <c r="B471" s="38"/>
      <c r="C471" s="39"/>
      <c r="D471" s="190" t="s">
        <v>128</v>
      </c>
      <c r="E471" s="39"/>
      <c r="F471" s="191" t="s">
        <v>555</v>
      </c>
      <c r="G471" s="39"/>
      <c r="H471" s="39"/>
      <c r="I471" s="192"/>
      <c r="J471" s="39"/>
      <c r="K471" s="39"/>
      <c r="L471" s="42"/>
      <c r="M471" s="193"/>
      <c r="N471" s="194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19" t="s">
        <v>128</v>
      </c>
      <c r="AU471" s="19" t="s">
        <v>84</v>
      </c>
    </row>
    <row r="472" spans="1:65" s="13" customFormat="1" ht="11.25">
      <c r="B472" s="195"/>
      <c r="C472" s="196"/>
      <c r="D472" s="190" t="s">
        <v>129</v>
      </c>
      <c r="E472" s="197" t="s">
        <v>21</v>
      </c>
      <c r="F472" s="198" t="s">
        <v>556</v>
      </c>
      <c r="G472" s="196"/>
      <c r="H472" s="199">
        <v>150</v>
      </c>
      <c r="I472" s="200"/>
      <c r="J472" s="196"/>
      <c r="K472" s="196"/>
      <c r="L472" s="201"/>
      <c r="M472" s="202"/>
      <c r="N472" s="203"/>
      <c r="O472" s="203"/>
      <c r="P472" s="203"/>
      <c r="Q472" s="203"/>
      <c r="R472" s="203"/>
      <c r="S472" s="203"/>
      <c r="T472" s="204"/>
      <c r="AT472" s="205" t="s">
        <v>129</v>
      </c>
      <c r="AU472" s="205" t="s">
        <v>84</v>
      </c>
      <c r="AV472" s="13" t="s">
        <v>84</v>
      </c>
      <c r="AW472" s="13" t="s">
        <v>36</v>
      </c>
      <c r="AX472" s="13" t="s">
        <v>79</v>
      </c>
      <c r="AY472" s="205" t="s">
        <v>119</v>
      </c>
    </row>
    <row r="473" spans="1:65" s="2" customFormat="1" ht="16.5" customHeight="1">
      <c r="A473" s="37"/>
      <c r="B473" s="38"/>
      <c r="C473" s="177" t="s">
        <v>557</v>
      </c>
      <c r="D473" s="177" t="s">
        <v>122</v>
      </c>
      <c r="E473" s="178" t="s">
        <v>558</v>
      </c>
      <c r="F473" s="179" t="s">
        <v>559</v>
      </c>
      <c r="G473" s="180" t="s">
        <v>173</v>
      </c>
      <c r="H473" s="181">
        <v>180</v>
      </c>
      <c r="I473" s="182"/>
      <c r="J473" s="183">
        <f>ROUND(I473*H473,2)</f>
        <v>0</v>
      </c>
      <c r="K473" s="179" t="s">
        <v>135</v>
      </c>
      <c r="L473" s="42"/>
      <c r="M473" s="184" t="s">
        <v>21</v>
      </c>
      <c r="N473" s="185" t="s">
        <v>45</v>
      </c>
      <c r="O473" s="67"/>
      <c r="P473" s="186">
        <f>O473*H473</f>
        <v>0</v>
      </c>
      <c r="Q473" s="186">
        <v>0</v>
      </c>
      <c r="R473" s="186">
        <f>Q473*H473</f>
        <v>0</v>
      </c>
      <c r="S473" s="186">
        <v>0</v>
      </c>
      <c r="T473" s="187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8" t="s">
        <v>126</v>
      </c>
      <c r="AT473" s="188" t="s">
        <v>122</v>
      </c>
      <c r="AU473" s="188" t="s">
        <v>84</v>
      </c>
      <c r="AY473" s="19" t="s">
        <v>119</v>
      </c>
      <c r="BE473" s="189">
        <f>IF(N473="základní",J473,0)</f>
        <v>0</v>
      </c>
      <c r="BF473" s="189">
        <f>IF(N473="snížená",J473,0)</f>
        <v>0</v>
      </c>
      <c r="BG473" s="189">
        <f>IF(N473="zákl. přenesená",J473,0)</f>
        <v>0</v>
      </c>
      <c r="BH473" s="189">
        <f>IF(N473="sníž. přenesená",J473,0)</f>
        <v>0</v>
      </c>
      <c r="BI473" s="189">
        <f>IF(N473="nulová",J473,0)</f>
        <v>0</v>
      </c>
      <c r="BJ473" s="19" t="s">
        <v>79</v>
      </c>
      <c r="BK473" s="189">
        <f>ROUND(I473*H473,2)</f>
        <v>0</v>
      </c>
      <c r="BL473" s="19" t="s">
        <v>126</v>
      </c>
      <c r="BM473" s="188" t="s">
        <v>560</v>
      </c>
    </row>
    <row r="474" spans="1:65" s="2" customFormat="1" ht="19.5">
      <c r="A474" s="37"/>
      <c r="B474" s="38"/>
      <c r="C474" s="39"/>
      <c r="D474" s="190" t="s">
        <v>128</v>
      </c>
      <c r="E474" s="39"/>
      <c r="F474" s="191" t="s">
        <v>561</v>
      </c>
      <c r="G474" s="39"/>
      <c r="H474" s="39"/>
      <c r="I474" s="192"/>
      <c r="J474" s="39"/>
      <c r="K474" s="39"/>
      <c r="L474" s="42"/>
      <c r="M474" s="193"/>
      <c r="N474" s="194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9" t="s">
        <v>128</v>
      </c>
      <c r="AU474" s="19" t="s">
        <v>84</v>
      </c>
    </row>
    <row r="475" spans="1:65" s="2" customFormat="1" ht="11.25">
      <c r="A475" s="37"/>
      <c r="B475" s="38"/>
      <c r="C475" s="39"/>
      <c r="D475" s="217" t="s">
        <v>138</v>
      </c>
      <c r="E475" s="39"/>
      <c r="F475" s="218" t="s">
        <v>562</v>
      </c>
      <c r="G475" s="39"/>
      <c r="H475" s="39"/>
      <c r="I475" s="192"/>
      <c r="J475" s="39"/>
      <c r="K475" s="39"/>
      <c r="L475" s="42"/>
      <c r="M475" s="193"/>
      <c r="N475" s="194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19" t="s">
        <v>138</v>
      </c>
      <c r="AU475" s="19" t="s">
        <v>84</v>
      </c>
    </row>
    <row r="476" spans="1:65" s="13" customFormat="1" ht="11.25">
      <c r="B476" s="195"/>
      <c r="C476" s="196"/>
      <c r="D476" s="190" t="s">
        <v>129</v>
      </c>
      <c r="E476" s="197" t="s">
        <v>21</v>
      </c>
      <c r="F476" s="198" t="s">
        <v>563</v>
      </c>
      <c r="G476" s="196"/>
      <c r="H476" s="199">
        <v>180</v>
      </c>
      <c r="I476" s="200"/>
      <c r="J476" s="196"/>
      <c r="K476" s="196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129</v>
      </c>
      <c r="AU476" s="205" t="s">
        <v>84</v>
      </c>
      <c r="AV476" s="13" t="s">
        <v>84</v>
      </c>
      <c r="AW476" s="13" t="s">
        <v>36</v>
      </c>
      <c r="AX476" s="13" t="s">
        <v>79</v>
      </c>
      <c r="AY476" s="205" t="s">
        <v>119</v>
      </c>
    </row>
    <row r="477" spans="1:65" s="2" customFormat="1" ht="16.5" customHeight="1">
      <c r="A477" s="37"/>
      <c r="B477" s="38"/>
      <c r="C477" s="177" t="s">
        <v>564</v>
      </c>
      <c r="D477" s="177" t="s">
        <v>122</v>
      </c>
      <c r="E477" s="178" t="s">
        <v>565</v>
      </c>
      <c r="F477" s="179" t="s">
        <v>566</v>
      </c>
      <c r="G477" s="180" t="s">
        <v>173</v>
      </c>
      <c r="H477" s="181">
        <v>2</v>
      </c>
      <c r="I477" s="182"/>
      <c r="J477" s="183">
        <f>ROUND(I477*H477,2)</f>
        <v>0</v>
      </c>
      <c r="K477" s="179" t="s">
        <v>135</v>
      </c>
      <c r="L477" s="42"/>
      <c r="M477" s="184" t="s">
        <v>21</v>
      </c>
      <c r="N477" s="185" t="s">
        <v>45</v>
      </c>
      <c r="O477" s="67"/>
      <c r="P477" s="186">
        <f>O477*H477</f>
        <v>0</v>
      </c>
      <c r="Q477" s="186">
        <v>0</v>
      </c>
      <c r="R477" s="186">
        <f>Q477*H477</f>
        <v>0</v>
      </c>
      <c r="S477" s="186">
        <v>0</v>
      </c>
      <c r="T477" s="187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88" t="s">
        <v>126</v>
      </c>
      <c r="AT477" s="188" t="s">
        <v>122</v>
      </c>
      <c r="AU477" s="188" t="s">
        <v>84</v>
      </c>
      <c r="AY477" s="19" t="s">
        <v>119</v>
      </c>
      <c r="BE477" s="189">
        <f>IF(N477="základní",J477,0)</f>
        <v>0</v>
      </c>
      <c r="BF477" s="189">
        <f>IF(N477="snížená",J477,0)</f>
        <v>0</v>
      </c>
      <c r="BG477" s="189">
        <f>IF(N477="zákl. přenesená",J477,0)</f>
        <v>0</v>
      </c>
      <c r="BH477" s="189">
        <f>IF(N477="sníž. přenesená",J477,0)</f>
        <v>0</v>
      </c>
      <c r="BI477" s="189">
        <f>IF(N477="nulová",J477,0)</f>
        <v>0</v>
      </c>
      <c r="BJ477" s="19" t="s">
        <v>79</v>
      </c>
      <c r="BK477" s="189">
        <f>ROUND(I477*H477,2)</f>
        <v>0</v>
      </c>
      <c r="BL477" s="19" t="s">
        <v>126</v>
      </c>
      <c r="BM477" s="188" t="s">
        <v>567</v>
      </c>
    </row>
    <row r="478" spans="1:65" s="2" customFormat="1" ht="19.5">
      <c r="A478" s="37"/>
      <c r="B478" s="38"/>
      <c r="C478" s="39"/>
      <c r="D478" s="190" t="s">
        <v>128</v>
      </c>
      <c r="E478" s="39"/>
      <c r="F478" s="191" t="s">
        <v>568</v>
      </c>
      <c r="G478" s="39"/>
      <c r="H478" s="39"/>
      <c r="I478" s="192"/>
      <c r="J478" s="39"/>
      <c r="K478" s="39"/>
      <c r="L478" s="42"/>
      <c r="M478" s="193"/>
      <c r="N478" s="194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19" t="s">
        <v>128</v>
      </c>
      <c r="AU478" s="19" t="s">
        <v>84</v>
      </c>
    </row>
    <row r="479" spans="1:65" s="2" customFormat="1" ht="11.25">
      <c r="A479" s="37"/>
      <c r="B479" s="38"/>
      <c r="C479" s="39"/>
      <c r="D479" s="217" t="s">
        <v>138</v>
      </c>
      <c r="E479" s="39"/>
      <c r="F479" s="218" t="s">
        <v>569</v>
      </c>
      <c r="G479" s="39"/>
      <c r="H479" s="39"/>
      <c r="I479" s="192"/>
      <c r="J479" s="39"/>
      <c r="K479" s="39"/>
      <c r="L479" s="42"/>
      <c r="M479" s="193"/>
      <c r="N479" s="194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9" t="s">
        <v>138</v>
      </c>
      <c r="AU479" s="19" t="s">
        <v>84</v>
      </c>
    </row>
    <row r="480" spans="1:65" s="13" customFormat="1" ht="11.25">
      <c r="B480" s="195"/>
      <c r="C480" s="196"/>
      <c r="D480" s="190" t="s">
        <v>129</v>
      </c>
      <c r="E480" s="197" t="s">
        <v>21</v>
      </c>
      <c r="F480" s="198" t="s">
        <v>570</v>
      </c>
      <c r="G480" s="196"/>
      <c r="H480" s="199">
        <v>2</v>
      </c>
      <c r="I480" s="200"/>
      <c r="J480" s="196"/>
      <c r="K480" s="196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129</v>
      </c>
      <c r="AU480" s="205" t="s">
        <v>84</v>
      </c>
      <c r="AV480" s="13" t="s">
        <v>84</v>
      </c>
      <c r="AW480" s="13" t="s">
        <v>36</v>
      </c>
      <c r="AX480" s="13" t="s">
        <v>79</v>
      </c>
      <c r="AY480" s="205" t="s">
        <v>119</v>
      </c>
    </row>
    <row r="481" spans="1:65" s="2" customFormat="1" ht="16.5" customHeight="1">
      <c r="A481" s="37"/>
      <c r="B481" s="38"/>
      <c r="C481" s="177" t="s">
        <v>571</v>
      </c>
      <c r="D481" s="177" t="s">
        <v>122</v>
      </c>
      <c r="E481" s="178" t="s">
        <v>572</v>
      </c>
      <c r="F481" s="179" t="s">
        <v>573</v>
      </c>
      <c r="G481" s="180" t="s">
        <v>173</v>
      </c>
      <c r="H481" s="181">
        <v>160</v>
      </c>
      <c r="I481" s="182"/>
      <c r="J481" s="183">
        <f>ROUND(I481*H481,2)</f>
        <v>0</v>
      </c>
      <c r="K481" s="179" t="s">
        <v>135</v>
      </c>
      <c r="L481" s="42"/>
      <c r="M481" s="184" t="s">
        <v>21</v>
      </c>
      <c r="N481" s="185" t="s">
        <v>45</v>
      </c>
      <c r="O481" s="67"/>
      <c r="P481" s="186">
        <f>O481*H481</f>
        <v>0</v>
      </c>
      <c r="Q481" s="186">
        <v>0</v>
      </c>
      <c r="R481" s="186">
        <f>Q481*H481</f>
        <v>0</v>
      </c>
      <c r="S481" s="186">
        <v>0</v>
      </c>
      <c r="T481" s="187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88" t="s">
        <v>126</v>
      </c>
      <c r="AT481" s="188" t="s">
        <v>122</v>
      </c>
      <c r="AU481" s="188" t="s">
        <v>84</v>
      </c>
      <c r="AY481" s="19" t="s">
        <v>119</v>
      </c>
      <c r="BE481" s="189">
        <f>IF(N481="základní",J481,0)</f>
        <v>0</v>
      </c>
      <c r="BF481" s="189">
        <f>IF(N481="snížená",J481,0)</f>
        <v>0</v>
      </c>
      <c r="BG481" s="189">
        <f>IF(N481="zákl. přenesená",J481,0)</f>
        <v>0</v>
      </c>
      <c r="BH481" s="189">
        <f>IF(N481="sníž. přenesená",J481,0)</f>
        <v>0</v>
      </c>
      <c r="BI481" s="189">
        <f>IF(N481="nulová",J481,0)</f>
        <v>0</v>
      </c>
      <c r="BJ481" s="19" t="s">
        <v>79</v>
      </c>
      <c r="BK481" s="189">
        <f>ROUND(I481*H481,2)</f>
        <v>0</v>
      </c>
      <c r="BL481" s="19" t="s">
        <v>126</v>
      </c>
      <c r="BM481" s="188" t="s">
        <v>574</v>
      </c>
    </row>
    <row r="482" spans="1:65" s="2" customFormat="1" ht="19.5">
      <c r="A482" s="37"/>
      <c r="B482" s="38"/>
      <c r="C482" s="39"/>
      <c r="D482" s="190" t="s">
        <v>128</v>
      </c>
      <c r="E482" s="39"/>
      <c r="F482" s="191" t="s">
        <v>575</v>
      </c>
      <c r="G482" s="39"/>
      <c r="H482" s="39"/>
      <c r="I482" s="192"/>
      <c r="J482" s="39"/>
      <c r="K482" s="39"/>
      <c r="L482" s="42"/>
      <c r="M482" s="193"/>
      <c r="N482" s="194"/>
      <c r="O482" s="67"/>
      <c r="P482" s="67"/>
      <c r="Q482" s="67"/>
      <c r="R482" s="67"/>
      <c r="S482" s="67"/>
      <c r="T482" s="68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9" t="s">
        <v>128</v>
      </c>
      <c r="AU482" s="19" t="s">
        <v>84</v>
      </c>
    </row>
    <row r="483" spans="1:65" s="2" customFormat="1" ht="11.25">
      <c r="A483" s="37"/>
      <c r="B483" s="38"/>
      <c r="C483" s="39"/>
      <c r="D483" s="217" t="s">
        <v>138</v>
      </c>
      <c r="E483" s="39"/>
      <c r="F483" s="218" t="s">
        <v>576</v>
      </c>
      <c r="G483" s="39"/>
      <c r="H483" s="39"/>
      <c r="I483" s="192"/>
      <c r="J483" s="39"/>
      <c r="K483" s="39"/>
      <c r="L483" s="42"/>
      <c r="M483" s="193"/>
      <c r="N483" s="194"/>
      <c r="O483" s="67"/>
      <c r="P483" s="67"/>
      <c r="Q483" s="67"/>
      <c r="R483" s="67"/>
      <c r="S483" s="67"/>
      <c r="T483" s="68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19" t="s">
        <v>138</v>
      </c>
      <c r="AU483" s="19" t="s">
        <v>84</v>
      </c>
    </row>
    <row r="484" spans="1:65" s="13" customFormat="1" ht="11.25">
      <c r="B484" s="195"/>
      <c r="C484" s="196"/>
      <c r="D484" s="190" t="s">
        <v>129</v>
      </c>
      <c r="E484" s="197" t="s">
        <v>21</v>
      </c>
      <c r="F484" s="198" t="s">
        <v>577</v>
      </c>
      <c r="G484" s="196"/>
      <c r="H484" s="199">
        <v>160</v>
      </c>
      <c r="I484" s="200"/>
      <c r="J484" s="196"/>
      <c r="K484" s="196"/>
      <c r="L484" s="201"/>
      <c r="M484" s="202"/>
      <c r="N484" s="203"/>
      <c r="O484" s="203"/>
      <c r="P484" s="203"/>
      <c r="Q484" s="203"/>
      <c r="R484" s="203"/>
      <c r="S484" s="203"/>
      <c r="T484" s="204"/>
      <c r="AT484" s="205" t="s">
        <v>129</v>
      </c>
      <c r="AU484" s="205" t="s">
        <v>84</v>
      </c>
      <c r="AV484" s="13" t="s">
        <v>84</v>
      </c>
      <c r="AW484" s="13" t="s">
        <v>36</v>
      </c>
      <c r="AX484" s="13" t="s">
        <v>79</v>
      </c>
      <c r="AY484" s="205" t="s">
        <v>119</v>
      </c>
    </row>
    <row r="485" spans="1:65" s="2" customFormat="1" ht="24.2" customHeight="1">
      <c r="A485" s="37"/>
      <c r="B485" s="38"/>
      <c r="C485" s="177" t="s">
        <v>578</v>
      </c>
      <c r="D485" s="177" t="s">
        <v>122</v>
      </c>
      <c r="E485" s="178" t="s">
        <v>579</v>
      </c>
      <c r="F485" s="179" t="s">
        <v>580</v>
      </c>
      <c r="G485" s="180" t="s">
        <v>173</v>
      </c>
      <c r="H485" s="181">
        <v>24</v>
      </c>
      <c r="I485" s="182"/>
      <c r="J485" s="183">
        <f>ROUND(I485*H485,2)</f>
        <v>0</v>
      </c>
      <c r="K485" s="179" t="s">
        <v>135</v>
      </c>
      <c r="L485" s="42"/>
      <c r="M485" s="184" t="s">
        <v>21</v>
      </c>
      <c r="N485" s="185" t="s">
        <v>45</v>
      </c>
      <c r="O485" s="67"/>
      <c r="P485" s="186">
        <f>O485*H485</f>
        <v>0</v>
      </c>
      <c r="Q485" s="186">
        <v>0</v>
      </c>
      <c r="R485" s="186">
        <f>Q485*H485</f>
        <v>0</v>
      </c>
      <c r="S485" s="186">
        <v>0</v>
      </c>
      <c r="T485" s="187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88" t="s">
        <v>126</v>
      </c>
      <c r="AT485" s="188" t="s">
        <v>122</v>
      </c>
      <c r="AU485" s="188" t="s">
        <v>84</v>
      </c>
      <c r="AY485" s="19" t="s">
        <v>119</v>
      </c>
      <c r="BE485" s="189">
        <f>IF(N485="základní",J485,0)</f>
        <v>0</v>
      </c>
      <c r="BF485" s="189">
        <f>IF(N485="snížená",J485,0)</f>
        <v>0</v>
      </c>
      <c r="BG485" s="189">
        <f>IF(N485="zákl. přenesená",J485,0)</f>
        <v>0</v>
      </c>
      <c r="BH485" s="189">
        <f>IF(N485="sníž. přenesená",J485,0)</f>
        <v>0</v>
      </c>
      <c r="BI485" s="189">
        <f>IF(N485="nulová",J485,0)</f>
        <v>0</v>
      </c>
      <c r="BJ485" s="19" t="s">
        <v>79</v>
      </c>
      <c r="BK485" s="189">
        <f>ROUND(I485*H485,2)</f>
        <v>0</v>
      </c>
      <c r="BL485" s="19" t="s">
        <v>126</v>
      </c>
      <c r="BM485" s="188" t="s">
        <v>581</v>
      </c>
    </row>
    <row r="486" spans="1:65" s="2" customFormat="1" ht="19.5">
      <c r="A486" s="37"/>
      <c r="B486" s="38"/>
      <c r="C486" s="39"/>
      <c r="D486" s="190" t="s">
        <v>128</v>
      </c>
      <c r="E486" s="39"/>
      <c r="F486" s="191" t="s">
        <v>582</v>
      </c>
      <c r="G486" s="39"/>
      <c r="H486" s="39"/>
      <c r="I486" s="192"/>
      <c r="J486" s="39"/>
      <c r="K486" s="39"/>
      <c r="L486" s="42"/>
      <c r="M486" s="193"/>
      <c r="N486" s="194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19" t="s">
        <v>128</v>
      </c>
      <c r="AU486" s="19" t="s">
        <v>84</v>
      </c>
    </row>
    <row r="487" spans="1:65" s="2" customFormat="1" ht="11.25">
      <c r="A487" s="37"/>
      <c r="B487" s="38"/>
      <c r="C487" s="39"/>
      <c r="D487" s="217" t="s">
        <v>138</v>
      </c>
      <c r="E487" s="39"/>
      <c r="F487" s="218" t="s">
        <v>583</v>
      </c>
      <c r="G487" s="39"/>
      <c r="H487" s="39"/>
      <c r="I487" s="192"/>
      <c r="J487" s="39"/>
      <c r="K487" s="39"/>
      <c r="L487" s="42"/>
      <c r="M487" s="193"/>
      <c r="N487" s="194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9" t="s">
        <v>138</v>
      </c>
      <c r="AU487" s="19" t="s">
        <v>84</v>
      </c>
    </row>
    <row r="488" spans="1:65" s="13" customFormat="1" ht="11.25">
      <c r="B488" s="195"/>
      <c r="C488" s="196"/>
      <c r="D488" s="190" t="s">
        <v>129</v>
      </c>
      <c r="E488" s="197" t="s">
        <v>21</v>
      </c>
      <c r="F488" s="198" t="s">
        <v>584</v>
      </c>
      <c r="G488" s="196"/>
      <c r="H488" s="199">
        <v>24</v>
      </c>
      <c r="I488" s="200"/>
      <c r="J488" s="196"/>
      <c r="K488" s="196"/>
      <c r="L488" s="201"/>
      <c r="M488" s="202"/>
      <c r="N488" s="203"/>
      <c r="O488" s="203"/>
      <c r="P488" s="203"/>
      <c r="Q488" s="203"/>
      <c r="R488" s="203"/>
      <c r="S488" s="203"/>
      <c r="T488" s="204"/>
      <c r="AT488" s="205" t="s">
        <v>129</v>
      </c>
      <c r="AU488" s="205" t="s">
        <v>84</v>
      </c>
      <c r="AV488" s="13" t="s">
        <v>84</v>
      </c>
      <c r="AW488" s="13" t="s">
        <v>36</v>
      </c>
      <c r="AX488" s="13" t="s">
        <v>79</v>
      </c>
      <c r="AY488" s="205" t="s">
        <v>119</v>
      </c>
    </row>
    <row r="489" spans="1:65" s="2" customFormat="1" ht="24.2" customHeight="1">
      <c r="A489" s="37"/>
      <c r="B489" s="38"/>
      <c r="C489" s="177" t="s">
        <v>585</v>
      </c>
      <c r="D489" s="177" t="s">
        <v>122</v>
      </c>
      <c r="E489" s="178" t="s">
        <v>586</v>
      </c>
      <c r="F489" s="179" t="s">
        <v>587</v>
      </c>
      <c r="G489" s="180" t="s">
        <v>218</v>
      </c>
      <c r="H489" s="181">
        <v>44</v>
      </c>
      <c r="I489" s="182"/>
      <c r="J489" s="183">
        <f>ROUND(I489*H489,2)</f>
        <v>0</v>
      </c>
      <c r="K489" s="179" t="s">
        <v>135</v>
      </c>
      <c r="L489" s="42"/>
      <c r="M489" s="184" t="s">
        <v>21</v>
      </c>
      <c r="N489" s="185" t="s">
        <v>45</v>
      </c>
      <c r="O489" s="67"/>
      <c r="P489" s="186">
        <f>O489*H489</f>
        <v>0</v>
      </c>
      <c r="Q489" s="186">
        <v>0</v>
      </c>
      <c r="R489" s="186">
        <f>Q489*H489</f>
        <v>0</v>
      </c>
      <c r="S489" s="186">
        <v>1.4999999999999999E-2</v>
      </c>
      <c r="T489" s="187">
        <f>S489*H489</f>
        <v>0.65999999999999992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8" t="s">
        <v>126</v>
      </c>
      <c r="AT489" s="188" t="s">
        <v>122</v>
      </c>
      <c r="AU489" s="188" t="s">
        <v>84</v>
      </c>
      <c r="AY489" s="19" t="s">
        <v>119</v>
      </c>
      <c r="BE489" s="189">
        <f>IF(N489="základní",J489,0)</f>
        <v>0</v>
      </c>
      <c r="BF489" s="189">
        <f>IF(N489="snížená",J489,0)</f>
        <v>0</v>
      </c>
      <c r="BG489" s="189">
        <f>IF(N489="zákl. přenesená",J489,0)</f>
        <v>0</v>
      </c>
      <c r="BH489" s="189">
        <f>IF(N489="sníž. přenesená",J489,0)</f>
        <v>0</v>
      </c>
      <c r="BI489" s="189">
        <f>IF(N489="nulová",J489,0)</f>
        <v>0</v>
      </c>
      <c r="BJ489" s="19" t="s">
        <v>79</v>
      </c>
      <c r="BK489" s="189">
        <f>ROUND(I489*H489,2)</f>
        <v>0</v>
      </c>
      <c r="BL489" s="19" t="s">
        <v>126</v>
      </c>
      <c r="BM489" s="188" t="s">
        <v>588</v>
      </c>
    </row>
    <row r="490" spans="1:65" s="2" customFormat="1" ht="29.25">
      <c r="A490" s="37"/>
      <c r="B490" s="38"/>
      <c r="C490" s="39"/>
      <c r="D490" s="190" t="s">
        <v>128</v>
      </c>
      <c r="E490" s="39"/>
      <c r="F490" s="191" t="s">
        <v>589</v>
      </c>
      <c r="G490" s="39"/>
      <c r="H490" s="39"/>
      <c r="I490" s="192"/>
      <c r="J490" s="39"/>
      <c r="K490" s="39"/>
      <c r="L490" s="42"/>
      <c r="M490" s="193"/>
      <c r="N490" s="194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9" t="s">
        <v>128</v>
      </c>
      <c r="AU490" s="19" t="s">
        <v>84</v>
      </c>
    </row>
    <row r="491" spans="1:65" s="2" customFormat="1" ht="11.25">
      <c r="A491" s="37"/>
      <c r="B491" s="38"/>
      <c r="C491" s="39"/>
      <c r="D491" s="217" t="s">
        <v>138</v>
      </c>
      <c r="E491" s="39"/>
      <c r="F491" s="218" t="s">
        <v>590</v>
      </c>
      <c r="G491" s="39"/>
      <c r="H491" s="39"/>
      <c r="I491" s="192"/>
      <c r="J491" s="39"/>
      <c r="K491" s="39"/>
      <c r="L491" s="42"/>
      <c r="M491" s="193"/>
      <c r="N491" s="194"/>
      <c r="O491" s="67"/>
      <c r="P491" s="67"/>
      <c r="Q491" s="67"/>
      <c r="R491" s="67"/>
      <c r="S491" s="67"/>
      <c r="T491" s="68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T491" s="19" t="s">
        <v>138</v>
      </c>
      <c r="AU491" s="19" t="s">
        <v>84</v>
      </c>
    </row>
    <row r="492" spans="1:65" s="13" customFormat="1" ht="11.25">
      <c r="B492" s="195"/>
      <c r="C492" s="196"/>
      <c r="D492" s="190" t="s">
        <v>129</v>
      </c>
      <c r="E492" s="197" t="s">
        <v>21</v>
      </c>
      <c r="F492" s="198" t="s">
        <v>289</v>
      </c>
      <c r="G492" s="196"/>
      <c r="H492" s="199">
        <v>3</v>
      </c>
      <c r="I492" s="200"/>
      <c r="J492" s="196"/>
      <c r="K492" s="196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129</v>
      </c>
      <c r="AU492" s="205" t="s">
        <v>84</v>
      </c>
      <c r="AV492" s="13" t="s">
        <v>84</v>
      </c>
      <c r="AW492" s="13" t="s">
        <v>36</v>
      </c>
      <c r="AX492" s="13" t="s">
        <v>74</v>
      </c>
      <c r="AY492" s="205" t="s">
        <v>119</v>
      </c>
    </row>
    <row r="493" spans="1:65" s="13" customFormat="1" ht="11.25">
      <c r="B493" s="195"/>
      <c r="C493" s="196"/>
      <c r="D493" s="190" t="s">
        <v>129</v>
      </c>
      <c r="E493" s="197" t="s">
        <v>21</v>
      </c>
      <c r="F493" s="198" t="s">
        <v>290</v>
      </c>
      <c r="G493" s="196"/>
      <c r="H493" s="199">
        <v>2</v>
      </c>
      <c r="I493" s="200"/>
      <c r="J493" s="196"/>
      <c r="K493" s="196"/>
      <c r="L493" s="201"/>
      <c r="M493" s="202"/>
      <c r="N493" s="203"/>
      <c r="O493" s="203"/>
      <c r="P493" s="203"/>
      <c r="Q493" s="203"/>
      <c r="R493" s="203"/>
      <c r="S493" s="203"/>
      <c r="T493" s="204"/>
      <c r="AT493" s="205" t="s">
        <v>129</v>
      </c>
      <c r="AU493" s="205" t="s">
        <v>84</v>
      </c>
      <c r="AV493" s="13" t="s">
        <v>84</v>
      </c>
      <c r="AW493" s="13" t="s">
        <v>36</v>
      </c>
      <c r="AX493" s="13" t="s">
        <v>74</v>
      </c>
      <c r="AY493" s="205" t="s">
        <v>119</v>
      </c>
    </row>
    <row r="494" spans="1:65" s="13" customFormat="1" ht="11.25">
      <c r="B494" s="195"/>
      <c r="C494" s="196"/>
      <c r="D494" s="190" t="s">
        <v>129</v>
      </c>
      <c r="E494" s="197" t="s">
        <v>21</v>
      </c>
      <c r="F494" s="198" t="s">
        <v>291</v>
      </c>
      <c r="G494" s="196"/>
      <c r="H494" s="199">
        <v>3</v>
      </c>
      <c r="I494" s="200"/>
      <c r="J494" s="196"/>
      <c r="K494" s="196"/>
      <c r="L494" s="201"/>
      <c r="M494" s="202"/>
      <c r="N494" s="203"/>
      <c r="O494" s="203"/>
      <c r="P494" s="203"/>
      <c r="Q494" s="203"/>
      <c r="R494" s="203"/>
      <c r="S494" s="203"/>
      <c r="T494" s="204"/>
      <c r="AT494" s="205" t="s">
        <v>129</v>
      </c>
      <c r="AU494" s="205" t="s">
        <v>84</v>
      </c>
      <c r="AV494" s="13" t="s">
        <v>84</v>
      </c>
      <c r="AW494" s="13" t="s">
        <v>36</v>
      </c>
      <c r="AX494" s="13" t="s">
        <v>74</v>
      </c>
      <c r="AY494" s="205" t="s">
        <v>119</v>
      </c>
    </row>
    <row r="495" spans="1:65" s="13" customFormat="1" ht="11.25">
      <c r="B495" s="195"/>
      <c r="C495" s="196"/>
      <c r="D495" s="190" t="s">
        <v>129</v>
      </c>
      <c r="E495" s="197" t="s">
        <v>21</v>
      </c>
      <c r="F495" s="198" t="s">
        <v>292</v>
      </c>
      <c r="G495" s="196"/>
      <c r="H495" s="199">
        <v>3</v>
      </c>
      <c r="I495" s="200"/>
      <c r="J495" s="196"/>
      <c r="K495" s="196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129</v>
      </c>
      <c r="AU495" s="205" t="s">
        <v>84</v>
      </c>
      <c r="AV495" s="13" t="s">
        <v>84</v>
      </c>
      <c r="AW495" s="13" t="s">
        <v>36</v>
      </c>
      <c r="AX495" s="13" t="s">
        <v>74</v>
      </c>
      <c r="AY495" s="205" t="s">
        <v>119</v>
      </c>
    </row>
    <row r="496" spans="1:65" s="13" customFormat="1" ht="11.25">
      <c r="B496" s="195"/>
      <c r="C496" s="196"/>
      <c r="D496" s="190" t="s">
        <v>129</v>
      </c>
      <c r="E496" s="197" t="s">
        <v>21</v>
      </c>
      <c r="F496" s="198" t="s">
        <v>340</v>
      </c>
      <c r="G496" s="196"/>
      <c r="H496" s="199">
        <v>7</v>
      </c>
      <c r="I496" s="200"/>
      <c r="J496" s="196"/>
      <c r="K496" s="196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129</v>
      </c>
      <c r="AU496" s="205" t="s">
        <v>84</v>
      </c>
      <c r="AV496" s="13" t="s">
        <v>84</v>
      </c>
      <c r="AW496" s="13" t="s">
        <v>36</v>
      </c>
      <c r="AX496" s="13" t="s">
        <v>74</v>
      </c>
      <c r="AY496" s="205" t="s">
        <v>119</v>
      </c>
    </row>
    <row r="497" spans="1:65" s="13" customFormat="1" ht="11.25">
      <c r="B497" s="195"/>
      <c r="C497" s="196"/>
      <c r="D497" s="190" t="s">
        <v>129</v>
      </c>
      <c r="E497" s="197" t="s">
        <v>21</v>
      </c>
      <c r="F497" s="198" t="s">
        <v>301</v>
      </c>
      <c r="G497" s="196"/>
      <c r="H497" s="199">
        <v>4</v>
      </c>
      <c r="I497" s="200"/>
      <c r="J497" s="196"/>
      <c r="K497" s="196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129</v>
      </c>
      <c r="AU497" s="205" t="s">
        <v>84</v>
      </c>
      <c r="AV497" s="13" t="s">
        <v>84</v>
      </c>
      <c r="AW497" s="13" t="s">
        <v>36</v>
      </c>
      <c r="AX497" s="13" t="s">
        <v>74</v>
      </c>
      <c r="AY497" s="205" t="s">
        <v>119</v>
      </c>
    </row>
    <row r="498" spans="1:65" s="13" customFormat="1" ht="11.25">
      <c r="B498" s="195"/>
      <c r="C498" s="196"/>
      <c r="D498" s="190" t="s">
        <v>129</v>
      </c>
      <c r="E498" s="197" t="s">
        <v>21</v>
      </c>
      <c r="F498" s="198" t="s">
        <v>293</v>
      </c>
      <c r="G498" s="196"/>
      <c r="H498" s="199">
        <v>1</v>
      </c>
      <c r="I498" s="200"/>
      <c r="J498" s="196"/>
      <c r="K498" s="196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129</v>
      </c>
      <c r="AU498" s="205" t="s">
        <v>84</v>
      </c>
      <c r="AV498" s="13" t="s">
        <v>84</v>
      </c>
      <c r="AW498" s="13" t="s">
        <v>36</v>
      </c>
      <c r="AX498" s="13" t="s">
        <v>74</v>
      </c>
      <c r="AY498" s="205" t="s">
        <v>119</v>
      </c>
    </row>
    <row r="499" spans="1:65" s="13" customFormat="1" ht="11.25">
      <c r="B499" s="195"/>
      <c r="C499" s="196"/>
      <c r="D499" s="190" t="s">
        <v>129</v>
      </c>
      <c r="E499" s="197" t="s">
        <v>21</v>
      </c>
      <c r="F499" s="198" t="s">
        <v>294</v>
      </c>
      <c r="G499" s="196"/>
      <c r="H499" s="199">
        <v>1</v>
      </c>
      <c r="I499" s="200"/>
      <c r="J499" s="196"/>
      <c r="K499" s="196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129</v>
      </c>
      <c r="AU499" s="205" t="s">
        <v>84</v>
      </c>
      <c r="AV499" s="13" t="s">
        <v>84</v>
      </c>
      <c r="AW499" s="13" t="s">
        <v>36</v>
      </c>
      <c r="AX499" s="13" t="s">
        <v>74</v>
      </c>
      <c r="AY499" s="205" t="s">
        <v>119</v>
      </c>
    </row>
    <row r="500" spans="1:65" s="13" customFormat="1" ht="11.25">
      <c r="B500" s="195"/>
      <c r="C500" s="196"/>
      <c r="D500" s="190" t="s">
        <v>129</v>
      </c>
      <c r="E500" s="197" t="s">
        <v>21</v>
      </c>
      <c r="F500" s="198" t="s">
        <v>347</v>
      </c>
      <c r="G500" s="196"/>
      <c r="H500" s="199">
        <v>1</v>
      </c>
      <c r="I500" s="200"/>
      <c r="J500" s="196"/>
      <c r="K500" s="196"/>
      <c r="L500" s="201"/>
      <c r="M500" s="202"/>
      <c r="N500" s="203"/>
      <c r="O500" s="203"/>
      <c r="P500" s="203"/>
      <c r="Q500" s="203"/>
      <c r="R500" s="203"/>
      <c r="S500" s="203"/>
      <c r="T500" s="204"/>
      <c r="AT500" s="205" t="s">
        <v>129</v>
      </c>
      <c r="AU500" s="205" t="s">
        <v>84</v>
      </c>
      <c r="AV500" s="13" t="s">
        <v>84</v>
      </c>
      <c r="AW500" s="13" t="s">
        <v>36</v>
      </c>
      <c r="AX500" s="13" t="s">
        <v>74</v>
      </c>
      <c r="AY500" s="205" t="s">
        <v>119</v>
      </c>
    </row>
    <row r="501" spans="1:65" s="13" customFormat="1" ht="11.25">
      <c r="B501" s="195"/>
      <c r="C501" s="196"/>
      <c r="D501" s="190" t="s">
        <v>129</v>
      </c>
      <c r="E501" s="197" t="s">
        <v>21</v>
      </c>
      <c r="F501" s="198" t="s">
        <v>334</v>
      </c>
      <c r="G501" s="196"/>
      <c r="H501" s="199">
        <v>2</v>
      </c>
      <c r="I501" s="200"/>
      <c r="J501" s="196"/>
      <c r="K501" s="196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129</v>
      </c>
      <c r="AU501" s="205" t="s">
        <v>84</v>
      </c>
      <c r="AV501" s="13" t="s">
        <v>84</v>
      </c>
      <c r="AW501" s="13" t="s">
        <v>36</v>
      </c>
      <c r="AX501" s="13" t="s">
        <v>74</v>
      </c>
      <c r="AY501" s="205" t="s">
        <v>119</v>
      </c>
    </row>
    <row r="502" spans="1:65" s="13" customFormat="1" ht="11.25">
      <c r="B502" s="195"/>
      <c r="C502" s="196"/>
      <c r="D502" s="190" t="s">
        <v>129</v>
      </c>
      <c r="E502" s="197" t="s">
        <v>21</v>
      </c>
      <c r="F502" s="198" t="s">
        <v>349</v>
      </c>
      <c r="G502" s="196"/>
      <c r="H502" s="199">
        <v>1</v>
      </c>
      <c r="I502" s="200"/>
      <c r="J502" s="196"/>
      <c r="K502" s="196"/>
      <c r="L502" s="201"/>
      <c r="M502" s="202"/>
      <c r="N502" s="203"/>
      <c r="O502" s="203"/>
      <c r="P502" s="203"/>
      <c r="Q502" s="203"/>
      <c r="R502" s="203"/>
      <c r="S502" s="203"/>
      <c r="T502" s="204"/>
      <c r="AT502" s="205" t="s">
        <v>129</v>
      </c>
      <c r="AU502" s="205" t="s">
        <v>84</v>
      </c>
      <c r="AV502" s="13" t="s">
        <v>84</v>
      </c>
      <c r="AW502" s="13" t="s">
        <v>36</v>
      </c>
      <c r="AX502" s="13" t="s">
        <v>74</v>
      </c>
      <c r="AY502" s="205" t="s">
        <v>119</v>
      </c>
    </row>
    <row r="503" spans="1:65" s="13" customFormat="1" ht="11.25">
      <c r="B503" s="195"/>
      <c r="C503" s="196"/>
      <c r="D503" s="190" t="s">
        <v>129</v>
      </c>
      <c r="E503" s="197" t="s">
        <v>21</v>
      </c>
      <c r="F503" s="198" t="s">
        <v>350</v>
      </c>
      <c r="G503" s="196"/>
      <c r="H503" s="199">
        <v>1</v>
      </c>
      <c r="I503" s="200"/>
      <c r="J503" s="196"/>
      <c r="K503" s="196"/>
      <c r="L503" s="201"/>
      <c r="M503" s="202"/>
      <c r="N503" s="203"/>
      <c r="O503" s="203"/>
      <c r="P503" s="203"/>
      <c r="Q503" s="203"/>
      <c r="R503" s="203"/>
      <c r="S503" s="203"/>
      <c r="T503" s="204"/>
      <c r="AT503" s="205" t="s">
        <v>129</v>
      </c>
      <c r="AU503" s="205" t="s">
        <v>84</v>
      </c>
      <c r="AV503" s="13" t="s">
        <v>84</v>
      </c>
      <c r="AW503" s="13" t="s">
        <v>36</v>
      </c>
      <c r="AX503" s="13" t="s">
        <v>74</v>
      </c>
      <c r="AY503" s="205" t="s">
        <v>119</v>
      </c>
    </row>
    <row r="504" spans="1:65" s="13" customFormat="1" ht="11.25">
      <c r="B504" s="195"/>
      <c r="C504" s="196"/>
      <c r="D504" s="190" t="s">
        <v>129</v>
      </c>
      <c r="E504" s="197" t="s">
        <v>21</v>
      </c>
      <c r="F504" s="198" t="s">
        <v>351</v>
      </c>
      <c r="G504" s="196"/>
      <c r="H504" s="199">
        <v>1</v>
      </c>
      <c r="I504" s="200"/>
      <c r="J504" s="196"/>
      <c r="K504" s="196"/>
      <c r="L504" s="201"/>
      <c r="M504" s="202"/>
      <c r="N504" s="203"/>
      <c r="O504" s="203"/>
      <c r="P504" s="203"/>
      <c r="Q504" s="203"/>
      <c r="R504" s="203"/>
      <c r="S504" s="203"/>
      <c r="T504" s="204"/>
      <c r="AT504" s="205" t="s">
        <v>129</v>
      </c>
      <c r="AU504" s="205" t="s">
        <v>84</v>
      </c>
      <c r="AV504" s="13" t="s">
        <v>84</v>
      </c>
      <c r="AW504" s="13" t="s">
        <v>36</v>
      </c>
      <c r="AX504" s="13" t="s">
        <v>74</v>
      </c>
      <c r="AY504" s="205" t="s">
        <v>119</v>
      </c>
    </row>
    <row r="505" spans="1:65" s="13" customFormat="1" ht="11.25">
      <c r="B505" s="195"/>
      <c r="C505" s="196"/>
      <c r="D505" s="190" t="s">
        <v>129</v>
      </c>
      <c r="E505" s="197" t="s">
        <v>21</v>
      </c>
      <c r="F505" s="198" t="s">
        <v>302</v>
      </c>
      <c r="G505" s="196"/>
      <c r="H505" s="199">
        <v>14</v>
      </c>
      <c r="I505" s="200"/>
      <c r="J505" s="196"/>
      <c r="K505" s="196"/>
      <c r="L505" s="201"/>
      <c r="M505" s="202"/>
      <c r="N505" s="203"/>
      <c r="O505" s="203"/>
      <c r="P505" s="203"/>
      <c r="Q505" s="203"/>
      <c r="R505" s="203"/>
      <c r="S505" s="203"/>
      <c r="T505" s="204"/>
      <c r="AT505" s="205" t="s">
        <v>129</v>
      </c>
      <c r="AU505" s="205" t="s">
        <v>84</v>
      </c>
      <c r="AV505" s="13" t="s">
        <v>84</v>
      </c>
      <c r="AW505" s="13" t="s">
        <v>36</v>
      </c>
      <c r="AX505" s="13" t="s">
        <v>74</v>
      </c>
      <c r="AY505" s="205" t="s">
        <v>119</v>
      </c>
    </row>
    <row r="506" spans="1:65" s="14" customFormat="1" ht="11.25">
      <c r="B506" s="206"/>
      <c r="C506" s="207"/>
      <c r="D506" s="190" t="s">
        <v>129</v>
      </c>
      <c r="E506" s="208" t="s">
        <v>21</v>
      </c>
      <c r="F506" s="209" t="s">
        <v>132</v>
      </c>
      <c r="G506" s="207"/>
      <c r="H506" s="210">
        <v>44</v>
      </c>
      <c r="I506" s="211"/>
      <c r="J506" s="207"/>
      <c r="K506" s="207"/>
      <c r="L506" s="212"/>
      <c r="M506" s="213"/>
      <c r="N506" s="214"/>
      <c r="O506" s="214"/>
      <c r="P506" s="214"/>
      <c r="Q506" s="214"/>
      <c r="R506" s="214"/>
      <c r="S506" s="214"/>
      <c r="T506" s="215"/>
      <c r="AT506" s="216" t="s">
        <v>129</v>
      </c>
      <c r="AU506" s="216" t="s">
        <v>84</v>
      </c>
      <c r="AV506" s="14" t="s">
        <v>126</v>
      </c>
      <c r="AW506" s="14" t="s">
        <v>36</v>
      </c>
      <c r="AX506" s="14" t="s">
        <v>79</v>
      </c>
      <c r="AY506" s="216" t="s">
        <v>119</v>
      </c>
    </row>
    <row r="507" spans="1:65" s="2" customFormat="1" ht="24.2" customHeight="1">
      <c r="A507" s="37"/>
      <c r="B507" s="38"/>
      <c r="C507" s="177" t="s">
        <v>591</v>
      </c>
      <c r="D507" s="177" t="s">
        <v>122</v>
      </c>
      <c r="E507" s="178" t="s">
        <v>592</v>
      </c>
      <c r="F507" s="179" t="s">
        <v>593</v>
      </c>
      <c r="G507" s="180" t="s">
        <v>218</v>
      </c>
      <c r="H507" s="181">
        <v>30</v>
      </c>
      <c r="I507" s="182"/>
      <c r="J507" s="183">
        <f>ROUND(I507*H507,2)</f>
        <v>0</v>
      </c>
      <c r="K507" s="179" t="s">
        <v>135</v>
      </c>
      <c r="L507" s="42"/>
      <c r="M507" s="184" t="s">
        <v>21</v>
      </c>
      <c r="N507" s="185" t="s">
        <v>45</v>
      </c>
      <c r="O507" s="67"/>
      <c r="P507" s="186">
        <f>O507*H507</f>
        <v>0</v>
      </c>
      <c r="Q507" s="186">
        <v>0</v>
      </c>
      <c r="R507" s="186">
        <f>Q507*H507</f>
        <v>0</v>
      </c>
      <c r="S507" s="186">
        <v>0.03</v>
      </c>
      <c r="T507" s="187">
        <f>S507*H507</f>
        <v>0.89999999999999991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8" t="s">
        <v>126</v>
      </c>
      <c r="AT507" s="188" t="s">
        <v>122</v>
      </c>
      <c r="AU507" s="188" t="s">
        <v>84</v>
      </c>
      <c r="AY507" s="19" t="s">
        <v>119</v>
      </c>
      <c r="BE507" s="189">
        <f>IF(N507="základní",J507,0)</f>
        <v>0</v>
      </c>
      <c r="BF507" s="189">
        <f>IF(N507="snížená",J507,0)</f>
        <v>0</v>
      </c>
      <c r="BG507" s="189">
        <f>IF(N507="zákl. přenesená",J507,0)</f>
        <v>0</v>
      </c>
      <c r="BH507" s="189">
        <f>IF(N507="sníž. přenesená",J507,0)</f>
        <v>0</v>
      </c>
      <c r="BI507" s="189">
        <f>IF(N507="nulová",J507,0)</f>
        <v>0</v>
      </c>
      <c r="BJ507" s="19" t="s">
        <v>79</v>
      </c>
      <c r="BK507" s="189">
        <f>ROUND(I507*H507,2)</f>
        <v>0</v>
      </c>
      <c r="BL507" s="19" t="s">
        <v>126</v>
      </c>
      <c r="BM507" s="188" t="s">
        <v>594</v>
      </c>
    </row>
    <row r="508" spans="1:65" s="2" customFormat="1" ht="29.25">
      <c r="A508" s="37"/>
      <c r="B508" s="38"/>
      <c r="C508" s="39"/>
      <c r="D508" s="190" t="s">
        <v>128</v>
      </c>
      <c r="E508" s="39"/>
      <c r="F508" s="191" t="s">
        <v>595</v>
      </c>
      <c r="G508" s="39"/>
      <c r="H508" s="39"/>
      <c r="I508" s="192"/>
      <c r="J508" s="39"/>
      <c r="K508" s="39"/>
      <c r="L508" s="42"/>
      <c r="M508" s="193"/>
      <c r="N508" s="194"/>
      <c r="O508" s="67"/>
      <c r="P508" s="67"/>
      <c r="Q508" s="67"/>
      <c r="R508" s="67"/>
      <c r="S508" s="67"/>
      <c r="T508" s="68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19" t="s">
        <v>128</v>
      </c>
      <c r="AU508" s="19" t="s">
        <v>84</v>
      </c>
    </row>
    <row r="509" spans="1:65" s="2" customFormat="1" ht="11.25">
      <c r="A509" s="37"/>
      <c r="B509" s="38"/>
      <c r="C509" s="39"/>
      <c r="D509" s="217" t="s">
        <v>138</v>
      </c>
      <c r="E509" s="39"/>
      <c r="F509" s="218" t="s">
        <v>596</v>
      </c>
      <c r="G509" s="39"/>
      <c r="H509" s="39"/>
      <c r="I509" s="192"/>
      <c r="J509" s="39"/>
      <c r="K509" s="39"/>
      <c r="L509" s="42"/>
      <c r="M509" s="193"/>
      <c r="N509" s="194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9" t="s">
        <v>138</v>
      </c>
      <c r="AU509" s="19" t="s">
        <v>84</v>
      </c>
    </row>
    <row r="510" spans="1:65" s="13" customFormat="1" ht="11.25">
      <c r="B510" s="195"/>
      <c r="C510" s="196"/>
      <c r="D510" s="190" t="s">
        <v>129</v>
      </c>
      <c r="E510" s="197" t="s">
        <v>21</v>
      </c>
      <c r="F510" s="198" t="s">
        <v>310</v>
      </c>
      <c r="G510" s="196"/>
      <c r="H510" s="199">
        <v>2</v>
      </c>
      <c r="I510" s="200"/>
      <c r="J510" s="196"/>
      <c r="K510" s="196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129</v>
      </c>
      <c r="AU510" s="205" t="s">
        <v>84</v>
      </c>
      <c r="AV510" s="13" t="s">
        <v>84</v>
      </c>
      <c r="AW510" s="13" t="s">
        <v>36</v>
      </c>
      <c r="AX510" s="13" t="s">
        <v>74</v>
      </c>
      <c r="AY510" s="205" t="s">
        <v>119</v>
      </c>
    </row>
    <row r="511" spans="1:65" s="13" customFormat="1" ht="11.25">
      <c r="B511" s="195"/>
      <c r="C511" s="196"/>
      <c r="D511" s="190" t="s">
        <v>129</v>
      </c>
      <c r="E511" s="197" t="s">
        <v>21</v>
      </c>
      <c r="F511" s="198" t="s">
        <v>311</v>
      </c>
      <c r="G511" s="196"/>
      <c r="H511" s="199">
        <v>2</v>
      </c>
      <c r="I511" s="200"/>
      <c r="J511" s="196"/>
      <c r="K511" s="196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129</v>
      </c>
      <c r="AU511" s="205" t="s">
        <v>84</v>
      </c>
      <c r="AV511" s="13" t="s">
        <v>84</v>
      </c>
      <c r="AW511" s="13" t="s">
        <v>36</v>
      </c>
      <c r="AX511" s="13" t="s">
        <v>74</v>
      </c>
      <c r="AY511" s="205" t="s">
        <v>119</v>
      </c>
    </row>
    <row r="512" spans="1:65" s="13" customFormat="1" ht="11.25">
      <c r="B512" s="195"/>
      <c r="C512" s="196"/>
      <c r="D512" s="190" t="s">
        <v>129</v>
      </c>
      <c r="E512" s="197" t="s">
        <v>21</v>
      </c>
      <c r="F512" s="198" t="s">
        <v>312</v>
      </c>
      <c r="G512" s="196"/>
      <c r="H512" s="199">
        <v>7</v>
      </c>
      <c r="I512" s="200"/>
      <c r="J512" s="196"/>
      <c r="K512" s="196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129</v>
      </c>
      <c r="AU512" s="205" t="s">
        <v>84</v>
      </c>
      <c r="AV512" s="13" t="s">
        <v>84</v>
      </c>
      <c r="AW512" s="13" t="s">
        <v>36</v>
      </c>
      <c r="AX512" s="13" t="s">
        <v>74</v>
      </c>
      <c r="AY512" s="205" t="s">
        <v>119</v>
      </c>
    </row>
    <row r="513" spans="1:65" s="13" customFormat="1" ht="11.25">
      <c r="B513" s="195"/>
      <c r="C513" s="196"/>
      <c r="D513" s="190" t="s">
        <v>129</v>
      </c>
      <c r="E513" s="197" t="s">
        <v>21</v>
      </c>
      <c r="F513" s="198" t="s">
        <v>313</v>
      </c>
      <c r="G513" s="196"/>
      <c r="H513" s="199">
        <v>5</v>
      </c>
      <c r="I513" s="200"/>
      <c r="J513" s="196"/>
      <c r="K513" s="196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129</v>
      </c>
      <c r="AU513" s="205" t="s">
        <v>84</v>
      </c>
      <c r="AV513" s="13" t="s">
        <v>84</v>
      </c>
      <c r="AW513" s="13" t="s">
        <v>36</v>
      </c>
      <c r="AX513" s="13" t="s">
        <v>74</v>
      </c>
      <c r="AY513" s="205" t="s">
        <v>119</v>
      </c>
    </row>
    <row r="514" spans="1:65" s="13" customFormat="1" ht="11.25">
      <c r="B514" s="195"/>
      <c r="C514" s="196"/>
      <c r="D514" s="190" t="s">
        <v>129</v>
      </c>
      <c r="E514" s="197" t="s">
        <v>21</v>
      </c>
      <c r="F514" s="198" t="s">
        <v>314</v>
      </c>
      <c r="G514" s="196"/>
      <c r="H514" s="199">
        <v>1</v>
      </c>
      <c r="I514" s="200"/>
      <c r="J514" s="196"/>
      <c r="K514" s="196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129</v>
      </c>
      <c r="AU514" s="205" t="s">
        <v>84</v>
      </c>
      <c r="AV514" s="13" t="s">
        <v>84</v>
      </c>
      <c r="AW514" s="13" t="s">
        <v>36</v>
      </c>
      <c r="AX514" s="13" t="s">
        <v>74</v>
      </c>
      <c r="AY514" s="205" t="s">
        <v>119</v>
      </c>
    </row>
    <row r="515" spans="1:65" s="13" customFormat="1" ht="11.25">
      <c r="B515" s="195"/>
      <c r="C515" s="196"/>
      <c r="D515" s="190" t="s">
        <v>129</v>
      </c>
      <c r="E515" s="197" t="s">
        <v>21</v>
      </c>
      <c r="F515" s="198" t="s">
        <v>315</v>
      </c>
      <c r="G515" s="196"/>
      <c r="H515" s="199">
        <v>1</v>
      </c>
      <c r="I515" s="200"/>
      <c r="J515" s="196"/>
      <c r="K515" s="196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129</v>
      </c>
      <c r="AU515" s="205" t="s">
        <v>84</v>
      </c>
      <c r="AV515" s="13" t="s">
        <v>84</v>
      </c>
      <c r="AW515" s="13" t="s">
        <v>36</v>
      </c>
      <c r="AX515" s="13" t="s">
        <v>74</v>
      </c>
      <c r="AY515" s="205" t="s">
        <v>119</v>
      </c>
    </row>
    <row r="516" spans="1:65" s="13" customFormat="1" ht="11.25">
      <c r="B516" s="195"/>
      <c r="C516" s="196"/>
      <c r="D516" s="190" t="s">
        <v>129</v>
      </c>
      <c r="E516" s="197" t="s">
        <v>21</v>
      </c>
      <c r="F516" s="198" t="s">
        <v>316</v>
      </c>
      <c r="G516" s="196"/>
      <c r="H516" s="199">
        <v>1</v>
      </c>
      <c r="I516" s="200"/>
      <c r="J516" s="196"/>
      <c r="K516" s="196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129</v>
      </c>
      <c r="AU516" s="205" t="s">
        <v>84</v>
      </c>
      <c r="AV516" s="13" t="s">
        <v>84</v>
      </c>
      <c r="AW516" s="13" t="s">
        <v>36</v>
      </c>
      <c r="AX516" s="13" t="s">
        <v>74</v>
      </c>
      <c r="AY516" s="205" t="s">
        <v>119</v>
      </c>
    </row>
    <row r="517" spans="1:65" s="13" customFormat="1" ht="11.25">
      <c r="B517" s="195"/>
      <c r="C517" s="196"/>
      <c r="D517" s="190" t="s">
        <v>129</v>
      </c>
      <c r="E517" s="197" t="s">
        <v>21</v>
      </c>
      <c r="F517" s="198" t="s">
        <v>317</v>
      </c>
      <c r="G517" s="196"/>
      <c r="H517" s="199">
        <v>1</v>
      </c>
      <c r="I517" s="200"/>
      <c r="J517" s="196"/>
      <c r="K517" s="196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129</v>
      </c>
      <c r="AU517" s="205" t="s">
        <v>84</v>
      </c>
      <c r="AV517" s="13" t="s">
        <v>84</v>
      </c>
      <c r="AW517" s="13" t="s">
        <v>36</v>
      </c>
      <c r="AX517" s="13" t="s">
        <v>74</v>
      </c>
      <c r="AY517" s="205" t="s">
        <v>119</v>
      </c>
    </row>
    <row r="518" spans="1:65" s="13" customFormat="1" ht="11.25">
      <c r="B518" s="195"/>
      <c r="C518" s="196"/>
      <c r="D518" s="190" t="s">
        <v>129</v>
      </c>
      <c r="E518" s="197" t="s">
        <v>21</v>
      </c>
      <c r="F518" s="198" t="s">
        <v>318</v>
      </c>
      <c r="G518" s="196"/>
      <c r="H518" s="199">
        <v>1</v>
      </c>
      <c r="I518" s="200"/>
      <c r="J518" s="196"/>
      <c r="K518" s="196"/>
      <c r="L518" s="201"/>
      <c r="M518" s="202"/>
      <c r="N518" s="203"/>
      <c r="O518" s="203"/>
      <c r="P518" s="203"/>
      <c r="Q518" s="203"/>
      <c r="R518" s="203"/>
      <c r="S518" s="203"/>
      <c r="T518" s="204"/>
      <c r="AT518" s="205" t="s">
        <v>129</v>
      </c>
      <c r="AU518" s="205" t="s">
        <v>84</v>
      </c>
      <c r="AV518" s="13" t="s">
        <v>84</v>
      </c>
      <c r="AW518" s="13" t="s">
        <v>36</v>
      </c>
      <c r="AX518" s="13" t="s">
        <v>74</v>
      </c>
      <c r="AY518" s="205" t="s">
        <v>119</v>
      </c>
    </row>
    <row r="519" spans="1:65" s="13" customFormat="1" ht="11.25">
      <c r="B519" s="195"/>
      <c r="C519" s="196"/>
      <c r="D519" s="190" t="s">
        <v>129</v>
      </c>
      <c r="E519" s="197" t="s">
        <v>21</v>
      </c>
      <c r="F519" s="198" t="s">
        <v>319</v>
      </c>
      <c r="G519" s="196"/>
      <c r="H519" s="199">
        <v>1</v>
      </c>
      <c r="I519" s="200"/>
      <c r="J519" s="196"/>
      <c r="K519" s="196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129</v>
      </c>
      <c r="AU519" s="205" t="s">
        <v>84</v>
      </c>
      <c r="AV519" s="13" t="s">
        <v>84</v>
      </c>
      <c r="AW519" s="13" t="s">
        <v>36</v>
      </c>
      <c r="AX519" s="13" t="s">
        <v>74</v>
      </c>
      <c r="AY519" s="205" t="s">
        <v>119</v>
      </c>
    </row>
    <row r="520" spans="1:65" s="13" customFormat="1" ht="11.25">
      <c r="B520" s="195"/>
      <c r="C520" s="196"/>
      <c r="D520" s="190" t="s">
        <v>129</v>
      </c>
      <c r="E520" s="197" t="s">
        <v>21</v>
      </c>
      <c r="F520" s="198" t="s">
        <v>320</v>
      </c>
      <c r="G520" s="196"/>
      <c r="H520" s="199">
        <v>2</v>
      </c>
      <c r="I520" s="200"/>
      <c r="J520" s="196"/>
      <c r="K520" s="196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129</v>
      </c>
      <c r="AU520" s="205" t="s">
        <v>84</v>
      </c>
      <c r="AV520" s="13" t="s">
        <v>84</v>
      </c>
      <c r="AW520" s="13" t="s">
        <v>36</v>
      </c>
      <c r="AX520" s="13" t="s">
        <v>74</v>
      </c>
      <c r="AY520" s="205" t="s">
        <v>119</v>
      </c>
    </row>
    <row r="521" spans="1:65" s="13" customFormat="1" ht="11.25">
      <c r="B521" s="195"/>
      <c r="C521" s="196"/>
      <c r="D521" s="190" t="s">
        <v>129</v>
      </c>
      <c r="E521" s="197" t="s">
        <v>21</v>
      </c>
      <c r="F521" s="198" t="s">
        <v>321</v>
      </c>
      <c r="G521" s="196"/>
      <c r="H521" s="199">
        <v>2</v>
      </c>
      <c r="I521" s="200"/>
      <c r="J521" s="196"/>
      <c r="K521" s="196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129</v>
      </c>
      <c r="AU521" s="205" t="s">
        <v>84</v>
      </c>
      <c r="AV521" s="13" t="s">
        <v>84</v>
      </c>
      <c r="AW521" s="13" t="s">
        <v>36</v>
      </c>
      <c r="AX521" s="13" t="s">
        <v>74</v>
      </c>
      <c r="AY521" s="205" t="s">
        <v>119</v>
      </c>
    </row>
    <row r="522" spans="1:65" s="13" customFormat="1" ht="11.25">
      <c r="B522" s="195"/>
      <c r="C522" s="196"/>
      <c r="D522" s="190" t="s">
        <v>129</v>
      </c>
      <c r="E522" s="197" t="s">
        <v>21</v>
      </c>
      <c r="F522" s="198" t="s">
        <v>322</v>
      </c>
      <c r="G522" s="196"/>
      <c r="H522" s="199">
        <v>1</v>
      </c>
      <c r="I522" s="200"/>
      <c r="J522" s="196"/>
      <c r="K522" s="196"/>
      <c r="L522" s="201"/>
      <c r="M522" s="202"/>
      <c r="N522" s="203"/>
      <c r="O522" s="203"/>
      <c r="P522" s="203"/>
      <c r="Q522" s="203"/>
      <c r="R522" s="203"/>
      <c r="S522" s="203"/>
      <c r="T522" s="204"/>
      <c r="AT522" s="205" t="s">
        <v>129</v>
      </c>
      <c r="AU522" s="205" t="s">
        <v>84</v>
      </c>
      <c r="AV522" s="13" t="s">
        <v>84</v>
      </c>
      <c r="AW522" s="13" t="s">
        <v>36</v>
      </c>
      <c r="AX522" s="13" t="s">
        <v>74</v>
      </c>
      <c r="AY522" s="205" t="s">
        <v>119</v>
      </c>
    </row>
    <row r="523" spans="1:65" s="13" customFormat="1" ht="11.25">
      <c r="B523" s="195"/>
      <c r="C523" s="196"/>
      <c r="D523" s="190" t="s">
        <v>129</v>
      </c>
      <c r="E523" s="197" t="s">
        <v>21</v>
      </c>
      <c r="F523" s="198" t="s">
        <v>323</v>
      </c>
      <c r="G523" s="196"/>
      <c r="H523" s="199">
        <v>1</v>
      </c>
      <c r="I523" s="200"/>
      <c r="J523" s="196"/>
      <c r="K523" s="196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129</v>
      </c>
      <c r="AU523" s="205" t="s">
        <v>84</v>
      </c>
      <c r="AV523" s="13" t="s">
        <v>84</v>
      </c>
      <c r="AW523" s="13" t="s">
        <v>36</v>
      </c>
      <c r="AX523" s="13" t="s">
        <v>74</v>
      </c>
      <c r="AY523" s="205" t="s">
        <v>119</v>
      </c>
    </row>
    <row r="524" spans="1:65" s="13" customFormat="1" ht="11.25">
      <c r="B524" s="195"/>
      <c r="C524" s="196"/>
      <c r="D524" s="190" t="s">
        <v>129</v>
      </c>
      <c r="E524" s="197" t="s">
        <v>21</v>
      </c>
      <c r="F524" s="198" t="s">
        <v>324</v>
      </c>
      <c r="G524" s="196"/>
      <c r="H524" s="199">
        <v>1</v>
      </c>
      <c r="I524" s="200"/>
      <c r="J524" s="196"/>
      <c r="K524" s="196"/>
      <c r="L524" s="201"/>
      <c r="M524" s="202"/>
      <c r="N524" s="203"/>
      <c r="O524" s="203"/>
      <c r="P524" s="203"/>
      <c r="Q524" s="203"/>
      <c r="R524" s="203"/>
      <c r="S524" s="203"/>
      <c r="T524" s="204"/>
      <c r="AT524" s="205" t="s">
        <v>129</v>
      </c>
      <c r="AU524" s="205" t="s">
        <v>84</v>
      </c>
      <c r="AV524" s="13" t="s">
        <v>84</v>
      </c>
      <c r="AW524" s="13" t="s">
        <v>36</v>
      </c>
      <c r="AX524" s="13" t="s">
        <v>74</v>
      </c>
      <c r="AY524" s="205" t="s">
        <v>119</v>
      </c>
    </row>
    <row r="525" spans="1:65" s="13" customFormat="1" ht="11.25">
      <c r="B525" s="195"/>
      <c r="C525" s="196"/>
      <c r="D525" s="190" t="s">
        <v>129</v>
      </c>
      <c r="E525" s="197" t="s">
        <v>21</v>
      </c>
      <c r="F525" s="198" t="s">
        <v>325</v>
      </c>
      <c r="G525" s="196"/>
      <c r="H525" s="199">
        <v>1</v>
      </c>
      <c r="I525" s="200"/>
      <c r="J525" s="196"/>
      <c r="K525" s="196"/>
      <c r="L525" s="201"/>
      <c r="M525" s="202"/>
      <c r="N525" s="203"/>
      <c r="O525" s="203"/>
      <c r="P525" s="203"/>
      <c r="Q525" s="203"/>
      <c r="R525" s="203"/>
      <c r="S525" s="203"/>
      <c r="T525" s="204"/>
      <c r="AT525" s="205" t="s">
        <v>129</v>
      </c>
      <c r="AU525" s="205" t="s">
        <v>84</v>
      </c>
      <c r="AV525" s="13" t="s">
        <v>84</v>
      </c>
      <c r="AW525" s="13" t="s">
        <v>36</v>
      </c>
      <c r="AX525" s="13" t="s">
        <v>74</v>
      </c>
      <c r="AY525" s="205" t="s">
        <v>119</v>
      </c>
    </row>
    <row r="526" spans="1:65" s="14" customFormat="1" ht="11.25">
      <c r="B526" s="206"/>
      <c r="C526" s="207"/>
      <c r="D526" s="190" t="s">
        <v>129</v>
      </c>
      <c r="E526" s="208" t="s">
        <v>21</v>
      </c>
      <c r="F526" s="209" t="s">
        <v>132</v>
      </c>
      <c r="G526" s="207"/>
      <c r="H526" s="210">
        <v>30</v>
      </c>
      <c r="I526" s="211"/>
      <c r="J526" s="207"/>
      <c r="K526" s="207"/>
      <c r="L526" s="212"/>
      <c r="M526" s="213"/>
      <c r="N526" s="214"/>
      <c r="O526" s="214"/>
      <c r="P526" s="214"/>
      <c r="Q526" s="214"/>
      <c r="R526" s="214"/>
      <c r="S526" s="214"/>
      <c r="T526" s="215"/>
      <c r="AT526" s="216" t="s">
        <v>129</v>
      </c>
      <c r="AU526" s="216" t="s">
        <v>84</v>
      </c>
      <c r="AV526" s="14" t="s">
        <v>126</v>
      </c>
      <c r="AW526" s="14" t="s">
        <v>36</v>
      </c>
      <c r="AX526" s="14" t="s">
        <v>79</v>
      </c>
      <c r="AY526" s="216" t="s">
        <v>119</v>
      </c>
    </row>
    <row r="527" spans="1:65" s="2" customFormat="1" ht="24.2" customHeight="1">
      <c r="A527" s="37"/>
      <c r="B527" s="38"/>
      <c r="C527" s="177" t="s">
        <v>597</v>
      </c>
      <c r="D527" s="177" t="s">
        <v>122</v>
      </c>
      <c r="E527" s="178" t="s">
        <v>598</v>
      </c>
      <c r="F527" s="179" t="s">
        <v>599</v>
      </c>
      <c r="G527" s="180" t="s">
        <v>173</v>
      </c>
      <c r="H527" s="181">
        <v>11.88</v>
      </c>
      <c r="I527" s="182"/>
      <c r="J527" s="183">
        <f>ROUND(I527*H527,2)</f>
        <v>0</v>
      </c>
      <c r="K527" s="179" t="s">
        <v>135</v>
      </c>
      <c r="L527" s="42"/>
      <c r="M527" s="184" t="s">
        <v>21</v>
      </c>
      <c r="N527" s="185" t="s">
        <v>45</v>
      </c>
      <c r="O527" s="67"/>
      <c r="P527" s="186">
        <f>O527*H527</f>
        <v>0</v>
      </c>
      <c r="Q527" s="186">
        <v>0</v>
      </c>
      <c r="R527" s="186">
        <f>Q527*H527</f>
        <v>0</v>
      </c>
      <c r="S527" s="186">
        <v>4.8000000000000001E-2</v>
      </c>
      <c r="T527" s="187">
        <f>S527*H527</f>
        <v>0.57024000000000008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8" t="s">
        <v>126</v>
      </c>
      <c r="AT527" s="188" t="s">
        <v>122</v>
      </c>
      <c r="AU527" s="188" t="s">
        <v>84</v>
      </c>
      <c r="AY527" s="19" t="s">
        <v>119</v>
      </c>
      <c r="BE527" s="189">
        <f>IF(N527="základní",J527,0)</f>
        <v>0</v>
      </c>
      <c r="BF527" s="189">
        <f>IF(N527="snížená",J527,0)</f>
        <v>0</v>
      </c>
      <c r="BG527" s="189">
        <f>IF(N527="zákl. přenesená",J527,0)</f>
        <v>0</v>
      </c>
      <c r="BH527" s="189">
        <f>IF(N527="sníž. přenesená",J527,0)</f>
        <v>0</v>
      </c>
      <c r="BI527" s="189">
        <f>IF(N527="nulová",J527,0)</f>
        <v>0</v>
      </c>
      <c r="BJ527" s="19" t="s">
        <v>79</v>
      </c>
      <c r="BK527" s="189">
        <f>ROUND(I527*H527,2)</f>
        <v>0</v>
      </c>
      <c r="BL527" s="19" t="s">
        <v>126</v>
      </c>
      <c r="BM527" s="188" t="s">
        <v>600</v>
      </c>
    </row>
    <row r="528" spans="1:65" s="2" customFormat="1" ht="29.25">
      <c r="A528" s="37"/>
      <c r="B528" s="38"/>
      <c r="C528" s="39"/>
      <c r="D528" s="190" t="s">
        <v>128</v>
      </c>
      <c r="E528" s="39"/>
      <c r="F528" s="191" t="s">
        <v>601</v>
      </c>
      <c r="G528" s="39"/>
      <c r="H528" s="39"/>
      <c r="I528" s="192"/>
      <c r="J528" s="39"/>
      <c r="K528" s="39"/>
      <c r="L528" s="42"/>
      <c r="M528" s="193"/>
      <c r="N528" s="194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9" t="s">
        <v>128</v>
      </c>
      <c r="AU528" s="19" t="s">
        <v>84</v>
      </c>
    </row>
    <row r="529" spans="1:65" s="2" customFormat="1" ht="11.25">
      <c r="A529" s="37"/>
      <c r="B529" s="38"/>
      <c r="C529" s="39"/>
      <c r="D529" s="217" t="s">
        <v>138</v>
      </c>
      <c r="E529" s="39"/>
      <c r="F529" s="218" t="s">
        <v>602</v>
      </c>
      <c r="G529" s="39"/>
      <c r="H529" s="39"/>
      <c r="I529" s="192"/>
      <c r="J529" s="39"/>
      <c r="K529" s="39"/>
      <c r="L529" s="42"/>
      <c r="M529" s="193"/>
      <c r="N529" s="194"/>
      <c r="O529" s="67"/>
      <c r="P529" s="67"/>
      <c r="Q529" s="67"/>
      <c r="R529" s="67"/>
      <c r="S529" s="67"/>
      <c r="T529" s="68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T529" s="19" t="s">
        <v>138</v>
      </c>
      <c r="AU529" s="19" t="s">
        <v>84</v>
      </c>
    </row>
    <row r="530" spans="1:65" s="13" customFormat="1" ht="11.25">
      <c r="B530" s="195"/>
      <c r="C530" s="196"/>
      <c r="D530" s="190" t="s">
        <v>129</v>
      </c>
      <c r="E530" s="197" t="s">
        <v>21</v>
      </c>
      <c r="F530" s="198" t="s">
        <v>473</v>
      </c>
      <c r="G530" s="196"/>
      <c r="H530" s="199">
        <v>3.24</v>
      </c>
      <c r="I530" s="200"/>
      <c r="J530" s="196"/>
      <c r="K530" s="196"/>
      <c r="L530" s="201"/>
      <c r="M530" s="202"/>
      <c r="N530" s="203"/>
      <c r="O530" s="203"/>
      <c r="P530" s="203"/>
      <c r="Q530" s="203"/>
      <c r="R530" s="203"/>
      <c r="S530" s="203"/>
      <c r="T530" s="204"/>
      <c r="AT530" s="205" t="s">
        <v>129</v>
      </c>
      <c r="AU530" s="205" t="s">
        <v>84</v>
      </c>
      <c r="AV530" s="13" t="s">
        <v>84</v>
      </c>
      <c r="AW530" s="13" t="s">
        <v>36</v>
      </c>
      <c r="AX530" s="13" t="s">
        <v>74</v>
      </c>
      <c r="AY530" s="205" t="s">
        <v>119</v>
      </c>
    </row>
    <row r="531" spans="1:65" s="13" customFormat="1" ht="11.25">
      <c r="B531" s="195"/>
      <c r="C531" s="196"/>
      <c r="D531" s="190" t="s">
        <v>129</v>
      </c>
      <c r="E531" s="197" t="s">
        <v>21</v>
      </c>
      <c r="F531" s="198" t="s">
        <v>474</v>
      </c>
      <c r="G531" s="196"/>
      <c r="H531" s="199">
        <v>2.16</v>
      </c>
      <c r="I531" s="200"/>
      <c r="J531" s="196"/>
      <c r="K531" s="196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129</v>
      </c>
      <c r="AU531" s="205" t="s">
        <v>84</v>
      </c>
      <c r="AV531" s="13" t="s">
        <v>84</v>
      </c>
      <c r="AW531" s="13" t="s">
        <v>36</v>
      </c>
      <c r="AX531" s="13" t="s">
        <v>74</v>
      </c>
      <c r="AY531" s="205" t="s">
        <v>119</v>
      </c>
    </row>
    <row r="532" spans="1:65" s="13" customFormat="1" ht="11.25">
      <c r="B532" s="195"/>
      <c r="C532" s="196"/>
      <c r="D532" s="190" t="s">
        <v>129</v>
      </c>
      <c r="E532" s="197" t="s">
        <v>21</v>
      </c>
      <c r="F532" s="198" t="s">
        <v>475</v>
      </c>
      <c r="G532" s="196"/>
      <c r="H532" s="199">
        <v>3.24</v>
      </c>
      <c r="I532" s="200"/>
      <c r="J532" s="196"/>
      <c r="K532" s="196"/>
      <c r="L532" s="201"/>
      <c r="M532" s="202"/>
      <c r="N532" s="203"/>
      <c r="O532" s="203"/>
      <c r="P532" s="203"/>
      <c r="Q532" s="203"/>
      <c r="R532" s="203"/>
      <c r="S532" s="203"/>
      <c r="T532" s="204"/>
      <c r="AT532" s="205" t="s">
        <v>129</v>
      </c>
      <c r="AU532" s="205" t="s">
        <v>84</v>
      </c>
      <c r="AV532" s="13" t="s">
        <v>84</v>
      </c>
      <c r="AW532" s="13" t="s">
        <v>36</v>
      </c>
      <c r="AX532" s="13" t="s">
        <v>74</v>
      </c>
      <c r="AY532" s="205" t="s">
        <v>119</v>
      </c>
    </row>
    <row r="533" spans="1:65" s="13" customFormat="1" ht="11.25">
      <c r="B533" s="195"/>
      <c r="C533" s="196"/>
      <c r="D533" s="190" t="s">
        <v>129</v>
      </c>
      <c r="E533" s="197" t="s">
        <v>21</v>
      </c>
      <c r="F533" s="198" t="s">
        <v>476</v>
      </c>
      <c r="G533" s="196"/>
      <c r="H533" s="199">
        <v>3.24</v>
      </c>
      <c r="I533" s="200"/>
      <c r="J533" s="196"/>
      <c r="K533" s="196"/>
      <c r="L533" s="201"/>
      <c r="M533" s="202"/>
      <c r="N533" s="203"/>
      <c r="O533" s="203"/>
      <c r="P533" s="203"/>
      <c r="Q533" s="203"/>
      <c r="R533" s="203"/>
      <c r="S533" s="203"/>
      <c r="T533" s="204"/>
      <c r="AT533" s="205" t="s">
        <v>129</v>
      </c>
      <c r="AU533" s="205" t="s">
        <v>84</v>
      </c>
      <c r="AV533" s="13" t="s">
        <v>84</v>
      </c>
      <c r="AW533" s="13" t="s">
        <v>36</v>
      </c>
      <c r="AX533" s="13" t="s">
        <v>74</v>
      </c>
      <c r="AY533" s="205" t="s">
        <v>119</v>
      </c>
    </row>
    <row r="534" spans="1:65" s="14" customFormat="1" ht="11.25">
      <c r="B534" s="206"/>
      <c r="C534" s="207"/>
      <c r="D534" s="190" t="s">
        <v>129</v>
      </c>
      <c r="E534" s="208" t="s">
        <v>21</v>
      </c>
      <c r="F534" s="209" t="s">
        <v>132</v>
      </c>
      <c r="G534" s="207"/>
      <c r="H534" s="210">
        <v>11.88</v>
      </c>
      <c r="I534" s="211"/>
      <c r="J534" s="207"/>
      <c r="K534" s="207"/>
      <c r="L534" s="212"/>
      <c r="M534" s="213"/>
      <c r="N534" s="214"/>
      <c r="O534" s="214"/>
      <c r="P534" s="214"/>
      <c r="Q534" s="214"/>
      <c r="R534" s="214"/>
      <c r="S534" s="214"/>
      <c r="T534" s="215"/>
      <c r="AT534" s="216" t="s">
        <v>129</v>
      </c>
      <c r="AU534" s="216" t="s">
        <v>84</v>
      </c>
      <c r="AV534" s="14" t="s">
        <v>126</v>
      </c>
      <c r="AW534" s="14" t="s">
        <v>36</v>
      </c>
      <c r="AX534" s="14" t="s">
        <v>79</v>
      </c>
      <c r="AY534" s="216" t="s">
        <v>119</v>
      </c>
    </row>
    <row r="535" spans="1:65" s="2" customFormat="1" ht="24.2" customHeight="1">
      <c r="A535" s="37"/>
      <c r="B535" s="38"/>
      <c r="C535" s="177" t="s">
        <v>603</v>
      </c>
      <c r="D535" s="177" t="s">
        <v>122</v>
      </c>
      <c r="E535" s="178" t="s">
        <v>604</v>
      </c>
      <c r="F535" s="179" t="s">
        <v>605</v>
      </c>
      <c r="G535" s="180" t="s">
        <v>173</v>
      </c>
      <c r="H535" s="181">
        <v>25.2</v>
      </c>
      <c r="I535" s="182"/>
      <c r="J535" s="183">
        <f>ROUND(I535*H535,2)</f>
        <v>0</v>
      </c>
      <c r="K535" s="179" t="s">
        <v>135</v>
      </c>
      <c r="L535" s="42"/>
      <c r="M535" s="184" t="s">
        <v>21</v>
      </c>
      <c r="N535" s="185" t="s">
        <v>45</v>
      </c>
      <c r="O535" s="67"/>
      <c r="P535" s="186">
        <f>O535*H535</f>
        <v>0</v>
      </c>
      <c r="Q535" s="186">
        <v>0</v>
      </c>
      <c r="R535" s="186">
        <f>Q535*H535</f>
        <v>0</v>
      </c>
      <c r="S535" s="186">
        <v>3.7999999999999999E-2</v>
      </c>
      <c r="T535" s="187">
        <f>S535*H535</f>
        <v>0.9575999999999999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8" t="s">
        <v>126</v>
      </c>
      <c r="AT535" s="188" t="s">
        <v>122</v>
      </c>
      <c r="AU535" s="188" t="s">
        <v>84</v>
      </c>
      <c r="AY535" s="19" t="s">
        <v>119</v>
      </c>
      <c r="BE535" s="189">
        <f>IF(N535="základní",J535,0)</f>
        <v>0</v>
      </c>
      <c r="BF535" s="189">
        <f>IF(N535="snížená",J535,0)</f>
        <v>0</v>
      </c>
      <c r="BG535" s="189">
        <f>IF(N535="zákl. přenesená",J535,0)</f>
        <v>0</v>
      </c>
      <c r="BH535" s="189">
        <f>IF(N535="sníž. přenesená",J535,0)</f>
        <v>0</v>
      </c>
      <c r="BI535" s="189">
        <f>IF(N535="nulová",J535,0)</f>
        <v>0</v>
      </c>
      <c r="BJ535" s="19" t="s">
        <v>79</v>
      </c>
      <c r="BK535" s="189">
        <f>ROUND(I535*H535,2)</f>
        <v>0</v>
      </c>
      <c r="BL535" s="19" t="s">
        <v>126</v>
      </c>
      <c r="BM535" s="188" t="s">
        <v>606</v>
      </c>
    </row>
    <row r="536" spans="1:65" s="2" customFormat="1" ht="29.25">
      <c r="A536" s="37"/>
      <c r="B536" s="38"/>
      <c r="C536" s="39"/>
      <c r="D536" s="190" t="s">
        <v>128</v>
      </c>
      <c r="E536" s="39"/>
      <c r="F536" s="191" t="s">
        <v>607</v>
      </c>
      <c r="G536" s="39"/>
      <c r="H536" s="39"/>
      <c r="I536" s="192"/>
      <c r="J536" s="39"/>
      <c r="K536" s="39"/>
      <c r="L536" s="42"/>
      <c r="M536" s="193"/>
      <c r="N536" s="194"/>
      <c r="O536" s="67"/>
      <c r="P536" s="67"/>
      <c r="Q536" s="67"/>
      <c r="R536" s="67"/>
      <c r="S536" s="67"/>
      <c r="T536" s="68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9" t="s">
        <v>128</v>
      </c>
      <c r="AU536" s="19" t="s">
        <v>84</v>
      </c>
    </row>
    <row r="537" spans="1:65" s="2" customFormat="1" ht="11.25">
      <c r="A537" s="37"/>
      <c r="B537" s="38"/>
      <c r="C537" s="39"/>
      <c r="D537" s="217" t="s">
        <v>138</v>
      </c>
      <c r="E537" s="39"/>
      <c r="F537" s="218" t="s">
        <v>608</v>
      </c>
      <c r="G537" s="39"/>
      <c r="H537" s="39"/>
      <c r="I537" s="192"/>
      <c r="J537" s="39"/>
      <c r="K537" s="39"/>
      <c r="L537" s="42"/>
      <c r="M537" s="193"/>
      <c r="N537" s="194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19" t="s">
        <v>138</v>
      </c>
      <c r="AU537" s="19" t="s">
        <v>84</v>
      </c>
    </row>
    <row r="538" spans="1:65" s="13" customFormat="1" ht="11.25">
      <c r="B538" s="195"/>
      <c r="C538" s="196"/>
      <c r="D538" s="190" t="s">
        <v>129</v>
      </c>
      <c r="E538" s="197" t="s">
        <v>21</v>
      </c>
      <c r="F538" s="198" t="s">
        <v>484</v>
      </c>
      <c r="G538" s="196"/>
      <c r="H538" s="199">
        <v>25.2</v>
      </c>
      <c r="I538" s="200"/>
      <c r="J538" s="196"/>
      <c r="K538" s="196"/>
      <c r="L538" s="201"/>
      <c r="M538" s="202"/>
      <c r="N538" s="203"/>
      <c r="O538" s="203"/>
      <c r="P538" s="203"/>
      <c r="Q538" s="203"/>
      <c r="R538" s="203"/>
      <c r="S538" s="203"/>
      <c r="T538" s="204"/>
      <c r="AT538" s="205" t="s">
        <v>129</v>
      </c>
      <c r="AU538" s="205" t="s">
        <v>84</v>
      </c>
      <c r="AV538" s="13" t="s">
        <v>84</v>
      </c>
      <c r="AW538" s="13" t="s">
        <v>36</v>
      </c>
      <c r="AX538" s="13" t="s">
        <v>79</v>
      </c>
      <c r="AY538" s="205" t="s">
        <v>119</v>
      </c>
    </row>
    <row r="539" spans="1:65" s="2" customFormat="1" ht="24.2" customHeight="1">
      <c r="A539" s="37"/>
      <c r="B539" s="38"/>
      <c r="C539" s="177" t="s">
        <v>609</v>
      </c>
      <c r="D539" s="177" t="s">
        <v>122</v>
      </c>
      <c r="E539" s="178" t="s">
        <v>610</v>
      </c>
      <c r="F539" s="179" t="s">
        <v>611</v>
      </c>
      <c r="G539" s="180" t="s">
        <v>173</v>
      </c>
      <c r="H539" s="181">
        <v>36.96</v>
      </c>
      <c r="I539" s="182"/>
      <c r="J539" s="183">
        <f>ROUND(I539*H539,2)</f>
        <v>0</v>
      </c>
      <c r="K539" s="179" t="s">
        <v>135</v>
      </c>
      <c r="L539" s="42"/>
      <c r="M539" s="184" t="s">
        <v>21</v>
      </c>
      <c r="N539" s="185" t="s">
        <v>45</v>
      </c>
      <c r="O539" s="67"/>
      <c r="P539" s="186">
        <f>O539*H539</f>
        <v>0</v>
      </c>
      <c r="Q539" s="186">
        <v>0</v>
      </c>
      <c r="R539" s="186">
        <f>Q539*H539</f>
        <v>0</v>
      </c>
      <c r="S539" s="186">
        <v>3.4000000000000002E-2</v>
      </c>
      <c r="T539" s="187">
        <f>S539*H539</f>
        <v>1.2566400000000002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8" t="s">
        <v>126</v>
      </c>
      <c r="AT539" s="188" t="s">
        <v>122</v>
      </c>
      <c r="AU539" s="188" t="s">
        <v>84</v>
      </c>
      <c r="AY539" s="19" t="s">
        <v>119</v>
      </c>
      <c r="BE539" s="189">
        <f>IF(N539="základní",J539,0)</f>
        <v>0</v>
      </c>
      <c r="BF539" s="189">
        <f>IF(N539="snížená",J539,0)</f>
        <v>0</v>
      </c>
      <c r="BG539" s="189">
        <f>IF(N539="zákl. přenesená",J539,0)</f>
        <v>0</v>
      </c>
      <c r="BH539" s="189">
        <f>IF(N539="sníž. přenesená",J539,0)</f>
        <v>0</v>
      </c>
      <c r="BI539" s="189">
        <f>IF(N539="nulová",J539,0)</f>
        <v>0</v>
      </c>
      <c r="BJ539" s="19" t="s">
        <v>79</v>
      </c>
      <c r="BK539" s="189">
        <f>ROUND(I539*H539,2)</f>
        <v>0</v>
      </c>
      <c r="BL539" s="19" t="s">
        <v>126</v>
      </c>
      <c r="BM539" s="188" t="s">
        <v>612</v>
      </c>
    </row>
    <row r="540" spans="1:65" s="2" customFormat="1" ht="29.25">
      <c r="A540" s="37"/>
      <c r="B540" s="38"/>
      <c r="C540" s="39"/>
      <c r="D540" s="190" t="s">
        <v>128</v>
      </c>
      <c r="E540" s="39"/>
      <c r="F540" s="191" t="s">
        <v>613</v>
      </c>
      <c r="G540" s="39"/>
      <c r="H540" s="39"/>
      <c r="I540" s="192"/>
      <c r="J540" s="39"/>
      <c r="K540" s="39"/>
      <c r="L540" s="42"/>
      <c r="M540" s="193"/>
      <c r="N540" s="194"/>
      <c r="O540" s="67"/>
      <c r="P540" s="67"/>
      <c r="Q540" s="67"/>
      <c r="R540" s="67"/>
      <c r="S540" s="67"/>
      <c r="T540" s="68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T540" s="19" t="s">
        <v>128</v>
      </c>
      <c r="AU540" s="19" t="s">
        <v>84</v>
      </c>
    </row>
    <row r="541" spans="1:65" s="2" customFormat="1" ht="11.25">
      <c r="A541" s="37"/>
      <c r="B541" s="38"/>
      <c r="C541" s="39"/>
      <c r="D541" s="217" t="s">
        <v>138</v>
      </c>
      <c r="E541" s="39"/>
      <c r="F541" s="218" t="s">
        <v>614</v>
      </c>
      <c r="G541" s="39"/>
      <c r="H541" s="39"/>
      <c r="I541" s="192"/>
      <c r="J541" s="39"/>
      <c r="K541" s="39"/>
      <c r="L541" s="42"/>
      <c r="M541" s="193"/>
      <c r="N541" s="194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19" t="s">
        <v>138</v>
      </c>
      <c r="AU541" s="19" t="s">
        <v>84</v>
      </c>
    </row>
    <row r="542" spans="1:65" s="13" customFormat="1" ht="11.25">
      <c r="B542" s="195"/>
      <c r="C542" s="196"/>
      <c r="D542" s="190" t="s">
        <v>129</v>
      </c>
      <c r="E542" s="197" t="s">
        <v>21</v>
      </c>
      <c r="F542" s="198" t="s">
        <v>491</v>
      </c>
      <c r="G542" s="196"/>
      <c r="H542" s="199">
        <v>23.52</v>
      </c>
      <c r="I542" s="200"/>
      <c r="J542" s="196"/>
      <c r="K542" s="196"/>
      <c r="L542" s="201"/>
      <c r="M542" s="202"/>
      <c r="N542" s="203"/>
      <c r="O542" s="203"/>
      <c r="P542" s="203"/>
      <c r="Q542" s="203"/>
      <c r="R542" s="203"/>
      <c r="S542" s="203"/>
      <c r="T542" s="204"/>
      <c r="AT542" s="205" t="s">
        <v>129</v>
      </c>
      <c r="AU542" s="205" t="s">
        <v>84</v>
      </c>
      <c r="AV542" s="13" t="s">
        <v>84</v>
      </c>
      <c r="AW542" s="13" t="s">
        <v>36</v>
      </c>
      <c r="AX542" s="13" t="s">
        <v>74</v>
      </c>
      <c r="AY542" s="205" t="s">
        <v>119</v>
      </c>
    </row>
    <row r="543" spans="1:65" s="13" customFormat="1" ht="11.25">
      <c r="B543" s="195"/>
      <c r="C543" s="196"/>
      <c r="D543" s="190" t="s">
        <v>129</v>
      </c>
      <c r="E543" s="197" t="s">
        <v>21</v>
      </c>
      <c r="F543" s="198" t="s">
        <v>492</v>
      </c>
      <c r="G543" s="196"/>
      <c r="H543" s="199">
        <v>13.44</v>
      </c>
      <c r="I543" s="200"/>
      <c r="J543" s="196"/>
      <c r="K543" s="196"/>
      <c r="L543" s="201"/>
      <c r="M543" s="202"/>
      <c r="N543" s="203"/>
      <c r="O543" s="203"/>
      <c r="P543" s="203"/>
      <c r="Q543" s="203"/>
      <c r="R543" s="203"/>
      <c r="S543" s="203"/>
      <c r="T543" s="204"/>
      <c r="AT543" s="205" t="s">
        <v>129</v>
      </c>
      <c r="AU543" s="205" t="s">
        <v>84</v>
      </c>
      <c r="AV543" s="13" t="s">
        <v>84</v>
      </c>
      <c r="AW543" s="13" t="s">
        <v>36</v>
      </c>
      <c r="AX543" s="13" t="s">
        <v>74</v>
      </c>
      <c r="AY543" s="205" t="s">
        <v>119</v>
      </c>
    </row>
    <row r="544" spans="1:65" s="14" customFormat="1" ht="11.25">
      <c r="B544" s="206"/>
      <c r="C544" s="207"/>
      <c r="D544" s="190" t="s">
        <v>129</v>
      </c>
      <c r="E544" s="208" t="s">
        <v>21</v>
      </c>
      <c r="F544" s="209" t="s">
        <v>132</v>
      </c>
      <c r="G544" s="207"/>
      <c r="H544" s="210">
        <v>36.96</v>
      </c>
      <c r="I544" s="211"/>
      <c r="J544" s="207"/>
      <c r="K544" s="207"/>
      <c r="L544" s="212"/>
      <c r="M544" s="213"/>
      <c r="N544" s="214"/>
      <c r="O544" s="214"/>
      <c r="P544" s="214"/>
      <c r="Q544" s="214"/>
      <c r="R544" s="214"/>
      <c r="S544" s="214"/>
      <c r="T544" s="215"/>
      <c r="AT544" s="216" t="s">
        <v>129</v>
      </c>
      <c r="AU544" s="216" t="s">
        <v>84</v>
      </c>
      <c r="AV544" s="14" t="s">
        <v>126</v>
      </c>
      <c r="AW544" s="14" t="s">
        <v>36</v>
      </c>
      <c r="AX544" s="14" t="s">
        <v>79</v>
      </c>
      <c r="AY544" s="216" t="s">
        <v>119</v>
      </c>
    </row>
    <row r="545" spans="1:65" s="2" customFormat="1" ht="24.2" customHeight="1">
      <c r="A545" s="37"/>
      <c r="B545" s="38"/>
      <c r="C545" s="177" t="s">
        <v>615</v>
      </c>
      <c r="D545" s="177" t="s">
        <v>122</v>
      </c>
      <c r="E545" s="178" t="s">
        <v>616</v>
      </c>
      <c r="F545" s="179" t="s">
        <v>617</v>
      </c>
      <c r="G545" s="180" t="s">
        <v>173</v>
      </c>
      <c r="H545" s="181">
        <v>242.55</v>
      </c>
      <c r="I545" s="182"/>
      <c r="J545" s="183">
        <f>ROUND(I545*H545,2)</f>
        <v>0</v>
      </c>
      <c r="K545" s="179" t="s">
        <v>135</v>
      </c>
      <c r="L545" s="42"/>
      <c r="M545" s="184" t="s">
        <v>21</v>
      </c>
      <c r="N545" s="185" t="s">
        <v>45</v>
      </c>
      <c r="O545" s="67"/>
      <c r="P545" s="186">
        <f>O545*H545</f>
        <v>0</v>
      </c>
      <c r="Q545" s="186">
        <v>0</v>
      </c>
      <c r="R545" s="186">
        <f>Q545*H545</f>
        <v>0</v>
      </c>
      <c r="S545" s="186">
        <v>3.2000000000000001E-2</v>
      </c>
      <c r="T545" s="187">
        <f>S545*H545</f>
        <v>7.7616000000000005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88" t="s">
        <v>126</v>
      </c>
      <c r="AT545" s="188" t="s">
        <v>122</v>
      </c>
      <c r="AU545" s="188" t="s">
        <v>84</v>
      </c>
      <c r="AY545" s="19" t="s">
        <v>119</v>
      </c>
      <c r="BE545" s="189">
        <f>IF(N545="základní",J545,0)</f>
        <v>0</v>
      </c>
      <c r="BF545" s="189">
        <f>IF(N545="snížená",J545,0)</f>
        <v>0</v>
      </c>
      <c r="BG545" s="189">
        <f>IF(N545="zákl. přenesená",J545,0)</f>
        <v>0</v>
      </c>
      <c r="BH545" s="189">
        <f>IF(N545="sníž. přenesená",J545,0)</f>
        <v>0</v>
      </c>
      <c r="BI545" s="189">
        <f>IF(N545="nulová",J545,0)</f>
        <v>0</v>
      </c>
      <c r="BJ545" s="19" t="s">
        <v>79</v>
      </c>
      <c r="BK545" s="189">
        <f>ROUND(I545*H545,2)</f>
        <v>0</v>
      </c>
      <c r="BL545" s="19" t="s">
        <v>126</v>
      </c>
      <c r="BM545" s="188" t="s">
        <v>618</v>
      </c>
    </row>
    <row r="546" spans="1:65" s="2" customFormat="1" ht="29.25">
      <c r="A546" s="37"/>
      <c r="B546" s="38"/>
      <c r="C546" s="39"/>
      <c r="D546" s="190" t="s">
        <v>128</v>
      </c>
      <c r="E546" s="39"/>
      <c r="F546" s="191" t="s">
        <v>619</v>
      </c>
      <c r="G546" s="39"/>
      <c r="H546" s="39"/>
      <c r="I546" s="192"/>
      <c r="J546" s="39"/>
      <c r="K546" s="39"/>
      <c r="L546" s="42"/>
      <c r="M546" s="193"/>
      <c r="N546" s="194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19" t="s">
        <v>128</v>
      </c>
      <c r="AU546" s="19" t="s">
        <v>84</v>
      </c>
    </row>
    <row r="547" spans="1:65" s="2" customFormat="1" ht="11.25">
      <c r="A547" s="37"/>
      <c r="B547" s="38"/>
      <c r="C547" s="39"/>
      <c r="D547" s="217" t="s">
        <v>138</v>
      </c>
      <c r="E547" s="39"/>
      <c r="F547" s="218" t="s">
        <v>620</v>
      </c>
      <c r="G547" s="39"/>
      <c r="H547" s="39"/>
      <c r="I547" s="192"/>
      <c r="J547" s="39"/>
      <c r="K547" s="39"/>
      <c r="L547" s="42"/>
      <c r="M547" s="193"/>
      <c r="N547" s="194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19" t="s">
        <v>138</v>
      </c>
      <c r="AU547" s="19" t="s">
        <v>84</v>
      </c>
    </row>
    <row r="548" spans="1:65" s="13" customFormat="1" ht="11.25">
      <c r="B548" s="195"/>
      <c r="C548" s="196"/>
      <c r="D548" s="190" t="s">
        <v>129</v>
      </c>
      <c r="E548" s="197" t="s">
        <v>21</v>
      </c>
      <c r="F548" s="198" t="s">
        <v>493</v>
      </c>
      <c r="G548" s="196"/>
      <c r="H548" s="199">
        <v>17.399999999999999</v>
      </c>
      <c r="I548" s="200"/>
      <c r="J548" s="196"/>
      <c r="K548" s="196"/>
      <c r="L548" s="201"/>
      <c r="M548" s="202"/>
      <c r="N548" s="203"/>
      <c r="O548" s="203"/>
      <c r="P548" s="203"/>
      <c r="Q548" s="203"/>
      <c r="R548" s="203"/>
      <c r="S548" s="203"/>
      <c r="T548" s="204"/>
      <c r="AT548" s="205" t="s">
        <v>129</v>
      </c>
      <c r="AU548" s="205" t="s">
        <v>84</v>
      </c>
      <c r="AV548" s="13" t="s">
        <v>84</v>
      </c>
      <c r="AW548" s="13" t="s">
        <v>36</v>
      </c>
      <c r="AX548" s="13" t="s">
        <v>74</v>
      </c>
      <c r="AY548" s="205" t="s">
        <v>119</v>
      </c>
    </row>
    <row r="549" spans="1:65" s="13" customFormat="1" ht="11.25">
      <c r="B549" s="195"/>
      <c r="C549" s="196"/>
      <c r="D549" s="190" t="s">
        <v>129</v>
      </c>
      <c r="E549" s="197" t="s">
        <v>21</v>
      </c>
      <c r="F549" s="198" t="s">
        <v>494</v>
      </c>
      <c r="G549" s="196"/>
      <c r="H549" s="199">
        <v>17.399999999999999</v>
      </c>
      <c r="I549" s="200"/>
      <c r="J549" s="196"/>
      <c r="K549" s="196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129</v>
      </c>
      <c r="AU549" s="205" t="s">
        <v>84</v>
      </c>
      <c r="AV549" s="13" t="s">
        <v>84</v>
      </c>
      <c r="AW549" s="13" t="s">
        <v>36</v>
      </c>
      <c r="AX549" s="13" t="s">
        <v>74</v>
      </c>
      <c r="AY549" s="205" t="s">
        <v>119</v>
      </c>
    </row>
    <row r="550" spans="1:65" s="13" customFormat="1" ht="11.25">
      <c r="B550" s="195"/>
      <c r="C550" s="196"/>
      <c r="D550" s="190" t="s">
        <v>129</v>
      </c>
      <c r="E550" s="197" t="s">
        <v>21</v>
      </c>
      <c r="F550" s="198" t="s">
        <v>495</v>
      </c>
      <c r="G550" s="196"/>
      <c r="H550" s="199">
        <v>4.0350000000000001</v>
      </c>
      <c r="I550" s="200"/>
      <c r="J550" s="196"/>
      <c r="K550" s="196"/>
      <c r="L550" s="201"/>
      <c r="M550" s="202"/>
      <c r="N550" s="203"/>
      <c r="O550" s="203"/>
      <c r="P550" s="203"/>
      <c r="Q550" s="203"/>
      <c r="R550" s="203"/>
      <c r="S550" s="203"/>
      <c r="T550" s="204"/>
      <c r="AT550" s="205" t="s">
        <v>129</v>
      </c>
      <c r="AU550" s="205" t="s">
        <v>84</v>
      </c>
      <c r="AV550" s="13" t="s">
        <v>84</v>
      </c>
      <c r="AW550" s="13" t="s">
        <v>36</v>
      </c>
      <c r="AX550" s="13" t="s">
        <v>74</v>
      </c>
      <c r="AY550" s="205" t="s">
        <v>119</v>
      </c>
    </row>
    <row r="551" spans="1:65" s="13" customFormat="1" ht="11.25">
      <c r="B551" s="195"/>
      <c r="C551" s="196"/>
      <c r="D551" s="190" t="s">
        <v>129</v>
      </c>
      <c r="E551" s="197" t="s">
        <v>21</v>
      </c>
      <c r="F551" s="198" t="s">
        <v>496</v>
      </c>
      <c r="G551" s="196"/>
      <c r="H551" s="199">
        <v>4.0350000000000001</v>
      </c>
      <c r="I551" s="200"/>
      <c r="J551" s="196"/>
      <c r="K551" s="196"/>
      <c r="L551" s="201"/>
      <c r="M551" s="202"/>
      <c r="N551" s="203"/>
      <c r="O551" s="203"/>
      <c r="P551" s="203"/>
      <c r="Q551" s="203"/>
      <c r="R551" s="203"/>
      <c r="S551" s="203"/>
      <c r="T551" s="204"/>
      <c r="AT551" s="205" t="s">
        <v>129</v>
      </c>
      <c r="AU551" s="205" t="s">
        <v>84</v>
      </c>
      <c r="AV551" s="13" t="s">
        <v>84</v>
      </c>
      <c r="AW551" s="13" t="s">
        <v>36</v>
      </c>
      <c r="AX551" s="13" t="s">
        <v>74</v>
      </c>
      <c r="AY551" s="205" t="s">
        <v>119</v>
      </c>
    </row>
    <row r="552" spans="1:65" s="13" customFormat="1" ht="11.25">
      <c r="B552" s="195"/>
      <c r="C552" s="196"/>
      <c r="D552" s="190" t="s">
        <v>129</v>
      </c>
      <c r="E552" s="197" t="s">
        <v>21</v>
      </c>
      <c r="F552" s="198" t="s">
        <v>497</v>
      </c>
      <c r="G552" s="196"/>
      <c r="H552" s="199">
        <v>57.12</v>
      </c>
      <c r="I552" s="200"/>
      <c r="J552" s="196"/>
      <c r="K552" s="196"/>
      <c r="L552" s="201"/>
      <c r="M552" s="202"/>
      <c r="N552" s="203"/>
      <c r="O552" s="203"/>
      <c r="P552" s="203"/>
      <c r="Q552" s="203"/>
      <c r="R552" s="203"/>
      <c r="S552" s="203"/>
      <c r="T552" s="204"/>
      <c r="AT552" s="205" t="s">
        <v>129</v>
      </c>
      <c r="AU552" s="205" t="s">
        <v>84</v>
      </c>
      <c r="AV552" s="13" t="s">
        <v>84</v>
      </c>
      <c r="AW552" s="13" t="s">
        <v>36</v>
      </c>
      <c r="AX552" s="13" t="s">
        <v>74</v>
      </c>
      <c r="AY552" s="205" t="s">
        <v>119</v>
      </c>
    </row>
    <row r="553" spans="1:65" s="13" customFormat="1" ht="11.25">
      <c r="B553" s="195"/>
      <c r="C553" s="196"/>
      <c r="D553" s="190" t="s">
        <v>129</v>
      </c>
      <c r="E553" s="197" t="s">
        <v>21</v>
      </c>
      <c r="F553" s="198" t="s">
        <v>498</v>
      </c>
      <c r="G553" s="196"/>
      <c r="H553" s="199">
        <v>40.799999999999997</v>
      </c>
      <c r="I553" s="200"/>
      <c r="J553" s="196"/>
      <c r="K553" s="196"/>
      <c r="L553" s="201"/>
      <c r="M553" s="202"/>
      <c r="N553" s="203"/>
      <c r="O553" s="203"/>
      <c r="P553" s="203"/>
      <c r="Q553" s="203"/>
      <c r="R553" s="203"/>
      <c r="S553" s="203"/>
      <c r="T553" s="204"/>
      <c r="AT553" s="205" t="s">
        <v>129</v>
      </c>
      <c r="AU553" s="205" t="s">
        <v>84</v>
      </c>
      <c r="AV553" s="13" t="s">
        <v>84</v>
      </c>
      <c r="AW553" s="13" t="s">
        <v>36</v>
      </c>
      <c r="AX553" s="13" t="s">
        <v>74</v>
      </c>
      <c r="AY553" s="205" t="s">
        <v>119</v>
      </c>
    </row>
    <row r="554" spans="1:65" s="13" customFormat="1" ht="11.25">
      <c r="B554" s="195"/>
      <c r="C554" s="196"/>
      <c r="D554" s="190" t="s">
        <v>129</v>
      </c>
      <c r="E554" s="197" t="s">
        <v>21</v>
      </c>
      <c r="F554" s="198" t="s">
        <v>499</v>
      </c>
      <c r="G554" s="196"/>
      <c r="H554" s="199">
        <v>6.24</v>
      </c>
      <c r="I554" s="200"/>
      <c r="J554" s="196"/>
      <c r="K554" s="196"/>
      <c r="L554" s="201"/>
      <c r="M554" s="202"/>
      <c r="N554" s="203"/>
      <c r="O554" s="203"/>
      <c r="P554" s="203"/>
      <c r="Q554" s="203"/>
      <c r="R554" s="203"/>
      <c r="S554" s="203"/>
      <c r="T554" s="204"/>
      <c r="AT554" s="205" t="s">
        <v>129</v>
      </c>
      <c r="AU554" s="205" t="s">
        <v>84</v>
      </c>
      <c r="AV554" s="13" t="s">
        <v>84</v>
      </c>
      <c r="AW554" s="13" t="s">
        <v>36</v>
      </c>
      <c r="AX554" s="13" t="s">
        <v>74</v>
      </c>
      <c r="AY554" s="205" t="s">
        <v>119</v>
      </c>
    </row>
    <row r="555" spans="1:65" s="13" customFormat="1" ht="11.25">
      <c r="B555" s="195"/>
      <c r="C555" s="196"/>
      <c r="D555" s="190" t="s">
        <v>129</v>
      </c>
      <c r="E555" s="197" t="s">
        <v>21</v>
      </c>
      <c r="F555" s="198" t="s">
        <v>500</v>
      </c>
      <c r="G555" s="196"/>
      <c r="H555" s="199">
        <v>6.72</v>
      </c>
      <c r="I555" s="200"/>
      <c r="J555" s="196"/>
      <c r="K555" s="196"/>
      <c r="L555" s="201"/>
      <c r="M555" s="202"/>
      <c r="N555" s="203"/>
      <c r="O555" s="203"/>
      <c r="P555" s="203"/>
      <c r="Q555" s="203"/>
      <c r="R555" s="203"/>
      <c r="S555" s="203"/>
      <c r="T555" s="204"/>
      <c r="AT555" s="205" t="s">
        <v>129</v>
      </c>
      <c r="AU555" s="205" t="s">
        <v>84</v>
      </c>
      <c r="AV555" s="13" t="s">
        <v>84</v>
      </c>
      <c r="AW555" s="13" t="s">
        <v>36</v>
      </c>
      <c r="AX555" s="13" t="s">
        <v>74</v>
      </c>
      <c r="AY555" s="205" t="s">
        <v>119</v>
      </c>
    </row>
    <row r="556" spans="1:65" s="13" customFormat="1" ht="11.25">
      <c r="B556" s="195"/>
      <c r="C556" s="196"/>
      <c r="D556" s="190" t="s">
        <v>129</v>
      </c>
      <c r="E556" s="197" t="s">
        <v>21</v>
      </c>
      <c r="F556" s="198" t="s">
        <v>501</v>
      </c>
      <c r="G556" s="196"/>
      <c r="H556" s="199">
        <v>6.24</v>
      </c>
      <c r="I556" s="200"/>
      <c r="J556" s="196"/>
      <c r="K556" s="196"/>
      <c r="L556" s="201"/>
      <c r="M556" s="202"/>
      <c r="N556" s="203"/>
      <c r="O556" s="203"/>
      <c r="P556" s="203"/>
      <c r="Q556" s="203"/>
      <c r="R556" s="203"/>
      <c r="S556" s="203"/>
      <c r="T556" s="204"/>
      <c r="AT556" s="205" t="s">
        <v>129</v>
      </c>
      <c r="AU556" s="205" t="s">
        <v>84</v>
      </c>
      <c r="AV556" s="13" t="s">
        <v>84</v>
      </c>
      <c r="AW556" s="13" t="s">
        <v>36</v>
      </c>
      <c r="AX556" s="13" t="s">
        <v>74</v>
      </c>
      <c r="AY556" s="205" t="s">
        <v>119</v>
      </c>
    </row>
    <row r="557" spans="1:65" s="13" customFormat="1" ht="11.25">
      <c r="B557" s="195"/>
      <c r="C557" s="196"/>
      <c r="D557" s="190" t="s">
        <v>129</v>
      </c>
      <c r="E557" s="197" t="s">
        <v>21</v>
      </c>
      <c r="F557" s="198" t="s">
        <v>502</v>
      </c>
      <c r="G557" s="196"/>
      <c r="H557" s="199">
        <v>6.72</v>
      </c>
      <c r="I557" s="200"/>
      <c r="J557" s="196"/>
      <c r="K557" s="196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129</v>
      </c>
      <c r="AU557" s="205" t="s">
        <v>84</v>
      </c>
      <c r="AV557" s="13" t="s">
        <v>84</v>
      </c>
      <c r="AW557" s="13" t="s">
        <v>36</v>
      </c>
      <c r="AX557" s="13" t="s">
        <v>74</v>
      </c>
      <c r="AY557" s="205" t="s">
        <v>119</v>
      </c>
    </row>
    <row r="558" spans="1:65" s="13" customFormat="1" ht="11.25">
      <c r="B558" s="195"/>
      <c r="C558" s="196"/>
      <c r="D558" s="190" t="s">
        <v>129</v>
      </c>
      <c r="E558" s="197" t="s">
        <v>21</v>
      </c>
      <c r="F558" s="198" t="s">
        <v>503</v>
      </c>
      <c r="G558" s="196"/>
      <c r="H558" s="199">
        <v>8.16</v>
      </c>
      <c r="I558" s="200"/>
      <c r="J558" s="196"/>
      <c r="K558" s="196"/>
      <c r="L558" s="201"/>
      <c r="M558" s="202"/>
      <c r="N558" s="203"/>
      <c r="O558" s="203"/>
      <c r="P558" s="203"/>
      <c r="Q558" s="203"/>
      <c r="R558" s="203"/>
      <c r="S558" s="203"/>
      <c r="T558" s="204"/>
      <c r="AT558" s="205" t="s">
        <v>129</v>
      </c>
      <c r="AU558" s="205" t="s">
        <v>84</v>
      </c>
      <c r="AV558" s="13" t="s">
        <v>84</v>
      </c>
      <c r="AW558" s="13" t="s">
        <v>36</v>
      </c>
      <c r="AX558" s="13" t="s">
        <v>74</v>
      </c>
      <c r="AY558" s="205" t="s">
        <v>119</v>
      </c>
    </row>
    <row r="559" spans="1:65" s="13" customFormat="1" ht="11.25">
      <c r="B559" s="195"/>
      <c r="C559" s="196"/>
      <c r="D559" s="190" t="s">
        <v>129</v>
      </c>
      <c r="E559" s="197" t="s">
        <v>21</v>
      </c>
      <c r="F559" s="198" t="s">
        <v>504</v>
      </c>
      <c r="G559" s="196"/>
      <c r="H559" s="199">
        <v>8.16</v>
      </c>
      <c r="I559" s="200"/>
      <c r="J559" s="196"/>
      <c r="K559" s="196"/>
      <c r="L559" s="201"/>
      <c r="M559" s="202"/>
      <c r="N559" s="203"/>
      <c r="O559" s="203"/>
      <c r="P559" s="203"/>
      <c r="Q559" s="203"/>
      <c r="R559" s="203"/>
      <c r="S559" s="203"/>
      <c r="T559" s="204"/>
      <c r="AT559" s="205" t="s">
        <v>129</v>
      </c>
      <c r="AU559" s="205" t="s">
        <v>84</v>
      </c>
      <c r="AV559" s="13" t="s">
        <v>84</v>
      </c>
      <c r="AW559" s="13" t="s">
        <v>36</v>
      </c>
      <c r="AX559" s="13" t="s">
        <v>74</v>
      </c>
      <c r="AY559" s="205" t="s">
        <v>119</v>
      </c>
    </row>
    <row r="560" spans="1:65" s="13" customFormat="1" ht="11.25">
      <c r="B560" s="195"/>
      <c r="C560" s="196"/>
      <c r="D560" s="190" t="s">
        <v>129</v>
      </c>
      <c r="E560" s="197" t="s">
        <v>21</v>
      </c>
      <c r="F560" s="198" t="s">
        <v>505</v>
      </c>
      <c r="G560" s="196"/>
      <c r="H560" s="199">
        <v>16.32</v>
      </c>
      <c r="I560" s="200"/>
      <c r="J560" s="196"/>
      <c r="K560" s="196"/>
      <c r="L560" s="201"/>
      <c r="M560" s="202"/>
      <c r="N560" s="203"/>
      <c r="O560" s="203"/>
      <c r="P560" s="203"/>
      <c r="Q560" s="203"/>
      <c r="R560" s="203"/>
      <c r="S560" s="203"/>
      <c r="T560" s="204"/>
      <c r="AT560" s="205" t="s">
        <v>129</v>
      </c>
      <c r="AU560" s="205" t="s">
        <v>84</v>
      </c>
      <c r="AV560" s="13" t="s">
        <v>84</v>
      </c>
      <c r="AW560" s="13" t="s">
        <v>36</v>
      </c>
      <c r="AX560" s="13" t="s">
        <v>74</v>
      </c>
      <c r="AY560" s="205" t="s">
        <v>119</v>
      </c>
    </row>
    <row r="561" spans="1:65" s="13" customFormat="1" ht="11.25">
      <c r="B561" s="195"/>
      <c r="C561" s="196"/>
      <c r="D561" s="190" t="s">
        <v>129</v>
      </c>
      <c r="E561" s="197" t="s">
        <v>21</v>
      </c>
      <c r="F561" s="198" t="s">
        <v>506</v>
      </c>
      <c r="G561" s="196"/>
      <c r="H561" s="199">
        <v>16.32</v>
      </c>
      <c r="I561" s="200"/>
      <c r="J561" s="196"/>
      <c r="K561" s="196"/>
      <c r="L561" s="201"/>
      <c r="M561" s="202"/>
      <c r="N561" s="203"/>
      <c r="O561" s="203"/>
      <c r="P561" s="203"/>
      <c r="Q561" s="203"/>
      <c r="R561" s="203"/>
      <c r="S561" s="203"/>
      <c r="T561" s="204"/>
      <c r="AT561" s="205" t="s">
        <v>129</v>
      </c>
      <c r="AU561" s="205" t="s">
        <v>84</v>
      </c>
      <c r="AV561" s="13" t="s">
        <v>84</v>
      </c>
      <c r="AW561" s="13" t="s">
        <v>36</v>
      </c>
      <c r="AX561" s="13" t="s">
        <v>74</v>
      </c>
      <c r="AY561" s="205" t="s">
        <v>119</v>
      </c>
    </row>
    <row r="562" spans="1:65" s="13" customFormat="1" ht="11.25">
      <c r="B562" s="195"/>
      <c r="C562" s="196"/>
      <c r="D562" s="190" t="s">
        <v>129</v>
      </c>
      <c r="E562" s="197" t="s">
        <v>21</v>
      </c>
      <c r="F562" s="198" t="s">
        <v>507</v>
      </c>
      <c r="G562" s="196"/>
      <c r="H562" s="199">
        <v>6.72</v>
      </c>
      <c r="I562" s="200"/>
      <c r="J562" s="196"/>
      <c r="K562" s="196"/>
      <c r="L562" s="201"/>
      <c r="M562" s="202"/>
      <c r="N562" s="203"/>
      <c r="O562" s="203"/>
      <c r="P562" s="203"/>
      <c r="Q562" s="203"/>
      <c r="R562" s="203"/>
      <c r="S562" s="203"/>
      <c r="T562" s="204"/>
      <c r="AT562" s="205" t="s">
        <v>129</v>
      </c>
      <c r="AU562" s="205" t="s">
        <v>84</v>
      </c>
      <c r="AV562" s="13" t="s">
        <v>84</v>
      </c>
      <c r="AW562" s="13" t="s">
        <v>36</v>
      </c>
      <c r="AX562" s="13" t="s">
        <v>74</v>
      </c>
      <c r="AY562" s="205" t="s">
        <v>119</v>
      </c>
    </row>
    <row r="563" spans="1:65" s="13" customFormat="1" ht="11.25">
      <c r="B563" s="195"/>
      <c r="C563" s="196"/>
      <c r="D563" s="190" t="s">
        <v>129</v>
      </c>
      <c r="E563" s="197" t="s">
        <v>21</v>
      </c>
      <c r="F563" s="198" t="s">
        <v>508</v>
      </c>
      <c r="G563" s="196"/>
      <c r="H563" s="199">
        <v>6.72</v>
      </c>
      <c r="I563" s="200"/>
      <c r="J563" s="196"/>
      <c r="K563" s="196"/>
      <c r="L563" s="201"/>
      <c r="M563" s="202"/>
      <c r="N563" s="203"/>
      <c r="O563" s="203"/>
      <c r="P563" s="203"/>
      <c r="Q563" s="203"/>
      <c r="R563" s="203"/>
      <c r="S563" s="203"/>
      <c r="T563" s="204"/>
      <c r="AT563" s="205" t="s">
        <v>129</v>
      </c>
      <c r="AU563" s="205" t="s">
        <v>84</v>
      </c>
      <c r="AV563" s="13" t="s">
        <v>84</v>
      </c>
      <c r="AW563" s="13" t="s">
        <v>36</v>
      </c>
      <c r="AX563" s="13" t="s">
        <v>74</v>
      </c>
      <c r="AY563" s="205" t="s">
        <v>119</v>
      </c>
    </row>
    <row r="564" spans="1:65" s="13" customFormat="1" ht="11.25">
      <c r="B564" s="195"/>
      <c r="C564" s="196"/>
      <c r="D564" s="190" t="s">
        <v>129</v>
      </c>
      <c r="E564" s="197" t="s">
        <v>21</v>
      </c>
      <c r="F564" s="198" t="s">
        <v>509</v>
      </c>
      <c r="G564" s="196"/>
      <c r="H564" s="199">
        <v>6.72</v>
      </c>
      <c r="I564" s="200"/>
      <c r="J564" s="196"/>
      <c r="K564" s="196"/>
      <c r="L564" s="201"/>
      <c r="M564" s="202"/>
      <c r="N564" s="203"/>
      <c r="O564" s="203"/>
      <c r="P564" s="203"/>
      <c r="Q564" s="203"/>
      <c r="R564" s="203"/>
      <c r="S564" s="203"/>
      <c r="T564" s="204"/>
      <c r="AT564" s="205" t="s">
        <v>129</v>
      </c>
      <c r="AU564" s="205" t="s">
        <v>84</v>
      </c>
      <c r="AV564" s="13" t="s">
        <v>84</v>
      </c>
      <c r="AW564" s="13" t="s">
        <v>36</v>
      </c>
      <c r="AX564" s="13" t="s">
        <v>74</v>
      </c>
      <c r="AY564" s="205" t="s">
        <v>119</v>
      </c>
    </row>
    <row r="565" spans="1:65" s="13" customFormat="1" ht="11.25">
      <c r="B565" s="195"/>
      <c r="C565" s="196"/>
      <c r="D565" s="190" t="s">
        <v>129</v>
      </c>
      <c r="E565" s="197" t="s">
        <v>21</v>
      </c>
      <c r="F565" s="198" t="s">
        <v>510</v>
      </c>
      <c r="G565" s="196"/>
      <c r="H565" s="199">
        <v>6.72</v>
      </c>
      <c r="I565" s="200"/>
      <c r="J565" s="196"/>
      <c r="K565" s="196"/>
      <c r="L565" s="201"/>
      <c r="M565" s="202"/>
      <c r="N565" s="203"/>
      <c r="O565" s="203"/>
      <c r="P565" s="203"/>
      <c r="Q565" s="203"/>
      <c r="R565" s="203"/>
      <c r="S565" s="203"/>
      <c r="T565" s="204"/>
      <c r="AT565" s="205" t="s">
        <v>129</v>
      </c>
      <c r="AU565" s="205" t="s">
        <v>84</v>
      </c>
      <c r="AV565" s="13" t="s">
        <v>84</v>
      </c>
      <c r="AW565" s="13" t="s">
        <v>36</v>
      </c>
      <c r="AX565" s="13" t="s">
        <v>74</v>
      </c>
      <c r="AY565" s="205" t="s">
        <v>119</v>
      </c>
    </row>
    <row r="566" spans="1:65" s="14" customFormat="1" ht="11.25">
      <c r="B566" s="206"/>
      <c r="C566" s="207"/>
      <c r="D566" s="190" t="s">
        <v>129</v>
      </c>
      <c r="E566" s="208" t="s">
        <v>21</v>
      </c>
      <c r="F566" s="209" t="s">
        <v>132</v>
      </c>
      <c r="G566" s="207"/>
      <c r="H566" s="210">
        <v>242.55</v>
      </c>
      <c r="I566" s="211"/>
      <c r="J566" s="207"/>
      <c r="K566" s="207"/>
      <c r="L566" s="212"/>
      <c r="M566" s="213"/>
      <c r="N566" s="214"/>
      <c r="O566" s="214"/>
      <c r="P566" s="214"/>
      <c r="Q566" s="214"/>
      <c r="R566" s="214"/>
      <c r="S566" s="214"/>
      <c r="T566" s="215"/>
      <c r="AT566" s="216" t="s">
        <v>129</v>
      </c>
      <c r="AU566" s="216" t="s">
        <v>84</v>
      </c>
      <c r="AV566" s="14" t="s">
        <v>126</v>
      </c>
      <c r="AW566" s="14" t="s">
        <v>36</v>
      </c>
      <c r="AX566" s="14" t="s">
        <v>79</v>
      </c>
      <c r="AY566" s="216" t="s">
        <v>119</v>
      </c>
    </row>
    <row r="567" spans="1:65" s="2" customFormat="1" ht="21.75" customHeight="1">
      <c r="A567" s="37"/>
      <c r="B567" s="38"/>
      <c r="C567" s="177" t="s">
        <v>621</v>
      </c>
      <c r="D567" s="177" t="s">
        <v>122</v>
      </c>
      <c r="E567" s="178" t="s">
        <v>622</v>
      </c>
      <c r="F567" s="179" t="s">
        <v>623</v>
      </c>
      <c r="G567" s="180" t="s">
        <v>173</v>
      </c>
      <c r="H567" s="181">
        <v>19.11</v>
      </c>
      <c r="I567" s="182"/>
      <c r="J567" s="183">
        <f>ROUND(I567*H567,2)</f>
        <v>0</v>
      </c>
      <c r="K567" s="179" t="s">
        <v>135</v>
      </c>
      <c r="L567" s="42"/>
      <c r="M567" s="184" t="s">
        <v>21</v>
      </c>
      <c r="N567" s="185" t="s">
        <v>45</v>
      </c>
      <c r="O567" s="67"/>
      <c r="P567" s="186">
        <f>O567*H567</f>
        <v>0</v>
      </c>
      <c r="Q567" s="186">
        <v>0</v>
      </c>
      <c r="R567" s="186">
        <f>Q567*H567</f>
        <v>0</v>
      </c>
      <c r="S567" s="186">
        <v>6.7000000000000004E-2</v>
      </c>
      <c r="T567" s="187">
        <f>S567*H567</f>
        <v>1.28037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88" t="s">
        <v>126</v>
      </c>
      <c r="AT567" s="188" t="s">
        <v>122</v>
      </c>
      <c r="AU567" s="188" t="s">
        <v>84</v>
      </c>
      <c r="AY567" s="19" t="s">
        <v>119</v>
      </c>
      <c r="BE567" s="189">
        <f>IF(N567="základní",J567,0)</f>
        <v>0</v>
      </c>
      <c r="BF567" s="189">
        <f>IF(N567="snížená",J567,0)</f>
        <v>0</v>
      </c>
      <c r="BG567" s="189">
        <f>IF(N567="zákl. přenesená",J567,0)</f>
        <v>0</v>
      </c>
      <c r="BH567" s="189">
        <f>IF(N567="sníž. přenesená",J567,0)</f>
        <v>0</v>
      </c>
      <c r="BI567" s="189">
        <f>IF(N567="nulová",J567,0)</f>
        <v>0</v>
      </c>
      <c r="BJ567" s="19" t="s">
        <v>79</v>
      </c>
      <c r="BK567" s="189">
        <f>ROUND(I567*H567,2)</f>
        <v>0</v>
      </c>
      <c r="BL567" s="19" t="s">
        <v>126</v>
      </c>
      <c r="BM567" s="188" t="s">
        <v>624</v>
      </c>
    </row>
    <row r="568" spans="1:65" s="2" customFormat="1" ht="19.5">
      <c r="A568" s="37"/>
      <c r="B568" s="38"/>
      <c r="C568" s="39"/>
      <c r="D568" s="190" t="s">
        <v>128</v>
      </c>
      <c r="E568" s="39"/>
      <c r="F568" s="191" t="s">
        <v>625</v>
      </c>
      <c r="G568" s="39"/>
      <c r="H568" s="39"/>
      <c r="I568" s="192"/>
      <c r="J568" s="39"/>
      <c r="K568" s="39"/>
      <c r="L568" s="42"/>
      <c r="M568" s="193"/>
      <c r="N568" s="194"/>
      <c r="O568" s="67"/>
      <c r="P568" s="67"/>
      <c r="Q568" s="67"/>
      <c r="R568" s="67"/>
      <c r="S568" s="67"/>
      <c r="T568" s="68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T568" s="19" t="s">
        <v>128</v>
      </c>
      <c r="AU568" s="19" t="s">
        <v>84</v>
      </c>
    </row>
    <row r="569" spans="1:65" s="2" customFormat="1" ht="11.25">
      <c r="A569" s="37"/>
      <c r="B569" s="38"/>
      <c r="C569" s="39"/>
      <c r="D569" s="217" t="s">
        <v>138</v>
      </c>
      <c r="E569" s="39"/>
      <c r="F569" s="218" t="s">
        <v>626</v>
      </c>
      <c r="G569" s="39"/>
      <c r="H569" s="39"/>
      <c r="I569" s="192"/>
      <c r="J569" s="39"/>
      <c r="K569" s="39"/>
      <c r="L569" s="42"/>
      <c r="M569" s="193"/>
      <c r="N569" s="194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19" t="s">
        <v>138</v>
      </c>
      <c r="AU569" s="19" t="s">
        <v>84</v>
      </c>
    </row>
    <row r="570" spans="1:65" s="13" customFormat="1" ht="11.25">
      <c r="B570" s="195"/>
      <c r="C570" s="196"/>
      <c r="D570" s="190" t="s">
        <v>129</v>
      </c>
      <c r="E570" s="197" t="s">
        <v>21</v>
      </c>
      <c r="F570" s="198" t="s">
        <v>517</v>
      </c>
      <c r="G570" s="196"/>
      <c r="H570" s="199">
        <v>3.36</v>
      </c>
      <c r="I570" s="200"/>
      <c r="J570" s="196"/>
      <c r="K570" s="196"/>
      <c r="L570" s="201"/>
      <c r="M570" s="202"/>
      <c r="N570" s="203"/>
      <c r="O570" s="203"/>
      <c r="P570" s="203"/>
      <c r="Q570" s="203"/>
      <c r="R570" s="203"/>
      <c r="S570" s="203"/>
      <c r="T570" s="204"/>
      <c r="AT570" s="205" t="s">
        <v>129</v>
      </c>
      <c r="AU570" s="205" t="s">
        <v>84</v>
      </c>
      <c r="AV570" s="13" t="s">
        <v>84</v>
      </c>
      <c r="AW570" s="13" t="s">
        <v>36</v>
      </c>
      <c r="AX570" s="13" t="s">
        <v>74</v>
      </c>
      <c r="AY570" s="205" t="s">
        <v>119</v>
      </c>
    </row>
    <row r="571" spans="1:65" s="13" customFormat="1" ht="11.25">
      <c r="B571" s="195"/>
      <c r="C571" s="196"/>
      <c r="D571" s="190" t="s">
        <v>129</v>
      </c>
      <c r="E571" s="197" t="s">
        <v>21</v>
      </c>
      <c r="F571" s="198" t="s">
        <v>524</v>
      </c>
      <c r="G571" s="196"/>
      <c r="H571" s="199">
        <v>5.25</v>
      </c>
      <c r="I571" s="200"/>
      <c r="J571" s="196"/>
      <c r="K571" s="196"/>
      <c r="L571" s="201"/>
      <c r="M571" s="202"/>
      <c r="N571" s="203"/>
      <c r="O571" s="203"/>
      <c r="P571" s="203"/>
      <c r="Q571" s="203"/>
      <c r="R571" s="203"/>
      <c r="S571" s="203"/>
      <c r="T571" s="204"/>
      <c r="AT571" s="205" t="s">
        <v>129</v>
      </c>
      <c r="AU571" s="205" t="s">
        <v>84</v>
      </c>
      <c r="AV571" s="13" t="s">
        <v>84</v>
      </c>
      <c r="AW571" s="13" t="s">
        <v>36</v>
      </c>
      <c r="AX571" s="13" t="s">
        <v>74</v>
      </c>
      <c r="AY571" s="205" t="s">
        <v>119</v>
      </c>
    </row>
    <row r="572" spans="1:65" s="13" customFormat="1" ht="11.25">
      <c r="B572" s="195"/>
      <c r="C572" s="196"/>
      <c r="D572" s="190" t="s">
        <v>129</v>
      </c>
      <c r="E572" s="197" t="s">
        <v>21</v>
      </c>
      <c r="F572" s="198" t="s">
        <v>525</v>
      </c>
      <c r="G572" s="196"/>
      <c r="H572" s="199">
        <v>5.25</v>
      </c>
      <c r="I572" s="200"/>
      <c r="J572" s="196"/>
      <c r="K572" s="196"/>
      <c r="L572" s="201"/>
      <c r="M572" s="202"/>
      <c r="N572" s="203"/>
      <c r="O572" s="203"/>
      <c r="P572" s="203"/>
      <c r="Q572" s="203"/>
      <c r="R572" s="203"/>
      <c r="S572" s="203"/>
      <c r="T572" s="204"/>
      <c r="AT572" s="205" t="s">
        <v>129</v>
      </c>
      <c r="AU572" s="205" t="s">
        <v>84</v>
      </c>
      <c r="AV572" s="13" t="s">
        <v>84</v>
      </c>
      <c r="AW572" s="13" t="s">
        <v>36</v>
      </c>
      <c r="AX572" s="13" t="s">
        <v>74</v>
      </c>
      <c r="AY572" s="205" t="s">
        <v>119</v>
      </c>
    </row>
    <row r="573" spans="1:65" s="13" customFormat="1" ht="11.25">
      <c r="B573" s="195"/>
      <c r="C573" s="196"/>
      <c r="D573" s="190" t="s">
        <v>129</v>
      </c>
      <c r="E573" s="197" t="s">
        <v>21</v>
      </c>
      <c r="F573" s="198" t="s">
        <v>526</v>
      </c>
      <c r="G573" s="196"/>
      <c r="H573" s="199">
        <v>5.25</v>
      </c>
      <c r="I573" s="200"/>
      <c r="J573" s="196"/>
      <c r="K573" s="196"/>
      <c r="L573" s="201"/>
      <c r="M573" s="202"/>
      <c r="N573" s="203"/>
      <c r="O573" s="203"/>
      <c r="P573" s="203"/>
      <c r="Q573" s="203"/>
      <c r="R573" s="203"/>
      <c r="S573" s="203"/>
      <c r="T573" s="204"/>
      <c r="AT573" s="205" t="s">
        <v>129</v>
      </c>
      <c r="AU573" s="205" t="s">
        <v>84</v>
      </c>
      <c r="AV573" s="13" t="s">
        <v>84</v>
      </c>
      <c r="AW573" s="13" t="s">
        <v>36</v>
      </c>
      <c r="AX573" s="13" t="s">
        <v>74</v>
      </c>
      <c r="AY573" s="205" t="s">
        <v>119</v>
      </c>
    </row>
    <row r="574" spans="1:65" s="14" customFormat="1" ht="11.25">
      <c r="B574" s="206"/>
      <c r="C574" s="207"/>
      <c r="D574" s="190" t="s">
        <v>129</v>
      </c>
      <c r="E574" s="208" t="s">
        <v>21</v>
      </c>
      <c r="F574" s="209" t="s">
        <v>132</v>
      </c>
      <c r="G574" s="207"/>
      <c r="H574" s="210">
        <v>19.11</v>
      </c>
      <c r="I574" s="211"/>
      <c r="J574" s="207"/>
      <c r="K574" s="207"/>
      <c r="L574" s="212"/>
      <c r="M574" s="213"/>
      <c r="N574" s="214"/>
      <c r="O574" s="214"/>
      <c r="P574" s="214"/>
      <c r="Q574" s="214"/>
      <c r="R574" s="214"/>
      <c r="S574" s="214"/>
      <c r="T574" s="215"/>
      <c r="AT574" s="216" t="s">
        <v>129</v>
      </c>
      <c r="AU574" s="216" t="s">
        <v>84</v>
      </c>
      <c r="AV574" s="14" t="s">
        <v>126</v>
      </c>
      <c r="AW574" s="14" t="s">
        <v>36</v>
      </c>
      <c r="AX574" s="14" t="s">
        <v>79</v>
      </c>
      <c r="AY574" s="216" t="s">
        <v>119</v>
      </c>
    </row>
    <row r="575" spans="1:65" s="2" customFormat="1" ht="24.2" customHeight="1">
      <c r="A575" s="37"/>
      <c r="B575" s="38"/>
      <c r="C575" s="177" t="s">
        <v>627</v>
      </c>
      <c r="D575" s="177" t="s">
        <v>122</v>
      </c>
      <c r="E575" s="178" t="s">
        <v>628</v>
      </c>
      <c r="F575" s="179" t="s">
        <v>629</v>
      </c>
      <c r="G575" s="180" t="s">
        <v>173</v>
      </c>
      <c r="H575" s="181">
        <v>1.44</v>
      </c>
      <c r="I575" s="182"/>
      <c r="J575" s="183">
        <f>ROUND(I575*H575,2)</f>
        <v>0</v>
      </c>
      <c r="K575" s="179" t="s">
        <v>135</v>
      </c>
      <c r="L575" s="42"/>
      <c r="M575" s="184" t="s">
        <v>21</v>
      </c>
      <c r="N575" s="185" t="s">
        <v>45</v>
      </c>
      <c r="O575" s="67"/>
      <c r="P575" s="186">
        <f>O575*H575</f>
        <v>0</v>
      </c>
      <c r="Q575" s="186">
        <v>0</v>
      </c>
      <c r="R575" s="186">
        <f>Q575*H575</f>
        <v>0</v>
      </c>
      <c r="S575" s="186">
        <v>6.5000000000000002E-2</v>
      </c>
      <c r="T575" s="187">
        <f>S575*H575</f>
        <v>9.3600000000000003E-2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8" t="s">
        <v>126</v>
      </c>
      <c r="AT575" s="188" t="s">
        <v>122</v>
      </c>
      <c r="AU575" s="188" t="s">
        <v>84</v>
      </c>
      <c r="AY575" s="19" t="s">
        <v>119</v>
      </c>
      <c r="BE575" s="189">
        <f>IF(N575="základní",J575,0)</f>
        <v>0</v>
      </c>
      <c r="BF575" s="189">
        <f>IF(N575="snížená",J575,0)</f>
        <v>0</v>
      </c>
      <c r="BG575" s="189">
        <f>IF(N575="zákl. přenesená",J575,0)</f>
        <v>0</v>
      </c>
      <c r="BH575" s="189">
        <f>IF(N575="sníž. přenesená",J575,0)</f>
        <v>0</v>
      </c>
      <c r="BI575" s="189">
        <f>IF(N575="nulová",J575,0)</f>
        <v>0</v>
      </c>
      <c r="BJ575" s="19" t="s">
        <v>79</v>
      </c>
      <c r="BK575" s="189">
        <f>ROUND(I575*H575,2)</f>
        <v>0</v>
      </c>
      <c r="BL575" s="19" t="s">
        <v>126</v>
      </c>
      <c r="BM575" s="188" t="s">
        <v>630</v>
      </c>
    </row>
    <row r="576" spans="1:65" s="2" customFormat="1" ht="29.25">
      <c r="A576" s="37"/>
      <c r="B576" s="38"/>
      <c r="C576" s="39"/>
      <c r="D576" s="190" t="s">
        <v>128</v>
      </c>
      <c r="E576" s="39"/>
      <c r="F576" s="191" t="s">
        <v>631</v>
      </c>
      <c r="G576" s="39"/>
      <c r="H576" s="39"/>
      <c r="I576" s="192"/>
      <c r="J576" s="39"/>
      <c r="K576" s="39"/>
      <c r="L576" s="42"/>
      <c r="M576" s="193"/>
      <c r="N576" s="194"/>
      <c r="O576" s="67"/>
      <c r="P576" s="67"/>
      <c r="Q576" s="67"/>
      <c r="R576" s="67"/>
      <c r="S576" s="67"/>
      <c r="T576" s="68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19" t="s">
        <v>128</v>
      </c>
      <c r="AU576" s="19" t="s">
        <v>84</v>
      </c>
    </row>
    <row r="577" spans="1:65" s="2" customFormat="1" ht="11.25">
      <c r="A577" s="37"/>
      <c r="B577" s="38"/>
      <c r="C577" s="39"/>
      <c r="D577" s="217" t="s">
        <v>138</v>
      </c>
      <c r="E577" s="39"/>
      <c r="F577" s="218" t="s">
        <v>632</v>
      </c>
      <c r="G577" s="39"/>
      <c r="H577" s="39"/>
      <c r="I577" s="192"/>
      <c r="J577" s="39"/>
      <c r="K577" s="39"/>
      <c r="L577" s="42"/>
      <c r="M577" s="193"/>
      <c r="N577" s="194"/>
      <c r="O577" s="67"/>
      <c r="P577" s="67"/>
      <c r="Q577" s="67"/>
      <c r="R577" s="67"/>
      <c r="S577" s="67"/>
      <c r="T577" s="68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19" t="s">
        <v>138</v>
      </c>
      <c r="AU577" s="19" t="s">
        <v>84</v>
      </c>
    </row>
    <row r="578" spans="1:65" s="13" customFormat="1" ht="11.25">
      <c r="B578" s="195"/>
      <c r="C578" s="196"/>
      <c r="D578" s="190" t="s">
        <v>129</v>
      </c>
      <c r="E578" s="197" t="s">
        <v>21</v>
      </c>
      <c r="F578" s="198" t="s">
        <v>477</v>
      </c>
      <c r="G578" s="196"/>
      <c r="H578" s="199">
        <v>1.44</v>
      </c>
      <c r="I578" s="200"/>
      <c r="J578" s="196"/>
      <c r="K578" s="196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129</v>
      </c>
      <c r="AU578" s="205" t="s">
        <v>84</v>
      </c>
      <c r="AV578" s="13" t="s">
        <v>84</v>
      </c>
      <c r="AW578" s="13" t="s">
        <v>36</v>
      </c>
      <c r="AX578" s="13" t="s">
        <v>79</v>
      </c>
      <c r="AY578" s="205" t="s">
        <v>119</v>
      </c>
    </row>
    <row r="579" spans="1:65" s="2" customFormat="1" ht="16.5" customHeight="1">
      <c r="A579" s="37"/>
      <c r="B579" s="38"/>
      <c r="C579" s="177" t="s">
        <v>633</v>
      </c>
      <c r="D579" s="177" t="s">
        <v>122</v>
      </c>
      <c r="E579" s="178" t="s">
        <v>634</v>
      </c>
      <c r="F579" s="179" t="s">
        <v>635</v>
      </c>
      <c r="G579" s="180" t="s">
        <v>218</v>
      </c>
      <c r="H579" s="181">
        <v>8</v>
      </c>
      <c r="I579" s="182"/>
      <c r="J579" s="183">
        <f>ROUND(I579*H579,2)</f>
        <v>0</v>
      </c>
      <c r="K579" s="179" t="s">
        <v>135</v>
      </c>
      <c r="L579" s="42"/>
      <c r="M579" s="184" t="s">
        <v>21</v>
      </c>
      <c r="N579" s="185" t="s">
        <v>45</v>
      </c>
      <c r="O579" s="67"/>
      <c r="P579" s="186">
        <f>O579*H579</f>
        <v>0</v>
      </c>
      <c r="Q579" s="186">
        <v>0</v>
      </c>
      <c r="R579" s="186">
        <f>Q579*H579</f>
        <v>0</v>
      </c>
      <c r="S579" s="186">
        <v>5.5E-2</v>
      </c>
      <c r="T579" s="187">
        <f>S579*H579</f>
        <v>0.44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8" t="s">
        <v>126</v>
      </c>
      <c r="AT579" s="188" t="s">
        <v>122</v>
      </c>
      <c r="AU579" s="188" t="s">
        <v>84</v>
      </c>
      <c r="AY579" s="19" t="s">
        <v>119</v>
      </c>
      <c r="BE579" s="189">
        <f>IF(N579="základní",J579,0)</f>
        <v>0</v>
      </c>
      <c r="BF579" s="189">
        <f>IF(N579="snížená",J579,0)</f>
        <v>0</v>
      </c>
      <c r="BG579" s="189">
        <f>IF(N579="zákl. přenesená",J579,0)</f>
        <v>0</v>
      </c>
      <c r="BH579" s="189">
        <f>IF(N579="sníž. přenesená",J579,0)</f>
        <v>0</v>
      </c>
      <c r="BI579" s="189">
        <f>IF(N579="nulová",J579,0)</f>
        <v>0</v>
      </c>
      <c r="BJ579" s="19" t="s">
        <v>79</v>
      </c>
      <c r="BK579" s="189">
        <f>ROUND(I579*H579,2)</f>
        <v>0</v>
      </c>
      <c r="BL579" s="19" t="s">
        <v>126</v>
      </c>
      <c r="BM579" s="188" t="s">
        <v>636</v>
      </c>
    </row>
    <row r="580" spans="1:65" s="2" customFormat="1" ht="29.25">
      <c r="A580" s="37"/>
      <c r="B580" s="38"/>
      <c r="C580" s="39"/>
      <c r="D580" s="190" t="s">
        <v>128</v>
      </c>
      <c r="E580" s="39"/>
      <c r="F580" s="191" t="s">
        <v>637</v>
      </c>
      <c r="G580" s="39"/>
      <c r="H580" s="39"/>
      <c r="I580" s="192"/>
      <c r="J580" s="39"/>
      <c r="K580" s="39"/>
      <c r="L580" s="42"/>
      <c r="M580" s="193"/>
      <c r="N580" s="194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19" t="s">
        <v>128</v>
      </c>
      <c r="AU580" s="19" t="s">
        <v>84</v>
      </c>
    </row>
    <row r="581" spans="1:65" s="2" customFormat="1" ht="11.25">
      <c r="A581" s="37"/>
      <c r="B581" s="38"/>
      <c r="C581" s="39"/>
      <c r="D581" s="217" t="s">
        <v>138</v>
      </c>
      <c r="E581" s="39"/>
      <c r="F581" s="218" t="s">
        <v>638</v>
      </c>
      <c r="G581" s="39"/>
      <c r="H581" s="39"/>
      <c r="I581" s="192"/>
      <c r="J581" s="39"/>
      <c r="K581" s="39"/>
      <c r="L581" s="42"/>
      <c r="M581" s="193"/>
      <c r="N581" s="194"/>
      <c r="O581" s="67"/>
      <c r="P581" s="67"/>
      <c r="Q581" s="67"/>
      <c r="R581" s="67"/>
      <c r="S581" s="67"/>
      <c r="T581" s="68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9" t="s">
        <v>138</v>
      </c>
      <c r="AU581" s="19" t="s">
        <v>84</v>
      </c>
    </row>
    <row r="582" spans="1:65" s="13" customFormat="1" ht="11.25">
      <c r="B582" s="195"/>
      <c r="C582" s="196"/>
      <c r="D582" s="190" t="s">
        <v>129</v>
      </c>
      <c r="E582" s="197" t="s">
        <v>21</v>
      </c>
      <c r="F582" s="198" t="s">
        <v>314</v>
      </c>
      <c r="G582" s="196"/>
      <c r="H582" s="199">
        <v>1</v>
      </c>
      <c r="I582" s="200"/>
      <c r="J582" s="196"/>
      <c r="K582" s="196"/>
      <c r="L582" s="201"/>
      <c r="M582" s="202"/>
      <c r="N582" s="203"/>
      <c r="O582" s="203"/>
      <c r="P582" s="203"/>
      <c r="Q582" s="203"/>
      <c r="R582" s="203"/>
      <c r="S582" s="203"/>
      <c r="T582" s="204"/>
      <c r="AT582" s="205" t="s">
        <v>129</v>
      </c>
      <c r="AU582" s="205" t="s">
        <v>84</v>
      </c>
      <c r="AV582" s="13" t="s">
        <v>84</v>
      </c>
      <c r="AW582" s="13" t="s">
        <v>36</v>
      </c>
      <c r="AX582" s="13" t="s">
        <v>74</v>
      </c>
      <c r="AY582" s="205" t="s">
        <v>119</v>
      </c>
    </row>
    <row r="583" spans="1:65" s="13" customFormat="1" ht="11.25">
      <c r="B583" s="195"/>
      <c r="C583" s="196"/>
      <c r="D583" s="190" t="s">
        <v>129</v>
      </c>
      <c r="E583" s="197" t="s">
        <v>21</v>
      </c>
      <c r="F583" s="198" t="s">
        <v>315</v>
      </c>
      <c r="G583" s="196"/>
      <c r="H583" s="199">
        <v>1</v>
      </c>
      <c r="I583" s="200"/>
      <c r="J583" s="196"/>
      <c r="K583" s="196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129</v>
      </c>
      <c r="AU583" s="205" t="s">
        <v>84</v>
      </c>
      <c r="AV583" s="13" t="s">
        <v>84</v>
      </c>
      <c r="AW583" s="13" t="s">
        <v>36</v>
      </c>
      <c r="AX583" s="13" t="s">
        <v>74</v>
      </c>
      <c r="AY583" s="205" t="s">
        <v>119</v>
      </c>
    </row>
    <row r="584" spans="1:65" s="13" customFormat="1" ht="11.25">
      <c r="B584" s="195"/>
      <c r="C584" s="196"/>
      <c r="D584" s="190" t="s">
        <v>129</v>
      </c>
      <c r="E584" s="197" t="s">
        <v>21</v>
      </c>
      <c r="F584" s="198" t="s">
        <v>316</v>
      </c>
      <c r="G584" s="196"/>
      <c r="H584" s="199">
        <v>1</v>
      </c>
      <c r="I584" s="200"/>
      <c r="J584" s="196"/>
      <c r="K584" s="196"/>
      <c r="L584" s="201"/>
      <c r="M584" s="202"/>
      <c r="N584" s="203"/>
      <c r="O584" s="203"/>
      <c r="P584" s="203"/>
      <c r="Q584" s="203"/>
      <c r="R584" s="203"/>
      <c r="S584" s="203"/>
      <c r="T584" s="204"/>
      <c r="AT584" s="205" t="s">
        <v>129</v>
      </c>
      <c r="AU584" s="205" t="s">
        <v>84</v>
      </c>
      <c r="AV584" s="13" t="s">
        <v>84</v>
      </c>
      <c r="AW584" s="13" t="s">
        <v>36</v>
      </c>
      <c r="AX584" s="13" t="s">
        <v>74</v>
      </c>
      <c r="AY584" s="205" t="s">
        <v>119</v>
      </c>
    </row>
    <row r="585" spans="1:65" s="13" customFormat="1" ht="11.25">
      <c r="B585" s="195"/>
      <c r="C585" s="196"/>
      <c r="D585" s="190" t="s">
        <v>129</v>
      </c>
      <c r="E585" s="197" t="s">
        <v>21</v>
      </c>
      <c r="F585" s="198" t="s">
        <v>317</v>
      </c>
      <c r="G585" s="196"/>
      <c r="H585" s="199">
        <v>1</v>
      </c>
      <c r="I585" s="200"/>
      <c r="J585" s="196"/>
      <c r="K585" s="196"/>
      <c r="L585" s="201"/>
      <c r="M585" s="202"/>
      <c r="N585" s="203"/>
      <c r="O585" s="203"/>
      <c r="P585" s="203"/>
      <c r="Q585" s="203"/>
      <c r="R585" s="203"/>
      <c r="S585" s="203"/>
      <c r="T585" s="204"/>
      <c r="AT585" s="205" t="s">
        <v>129</v>
      </c>
      <c r="AU585" s="205" t="s">
        <v>84</v>
      </c>
      <c r="AV585" s="13" t="s">
        <v>84</v>
      </c>
      <c r="AW585" s="13" t="s">
        <v>36</v>
      </c>
      <c r="AX585" s="13" t="s">
        <v>74</v>
      </c>
      <c r="AY585" s="205" t="s">
        <v>119</v>
      </c>
    </row>
    <row r="586" spans="1:65" s="13" customFormat="1" ht="11.25">
      <c r="B586" s="195"/>
      <c r="C586" s="196"/>
      <c r="D586" s="190" t="s">
        <v>129</v>
      </c>
      <c r="E586" s="197" t="s">
        <v>21</v>
      </c>
      <c r="F586" s="198" t="s">
        <v>322</v>
      </c>
      <c r="G586" s="196"/>
      <c r="H586" s="199">
        <v>1</v>
      </c>
      <c r="I586" s="200"/>
      <c r="J586" s="196"/>
      <c r="K586" s="196"/>
      <c r="L586" s="201"/>
      <c r="M586" s="202"/>
      <c r="N586" s="203"/>
      <c r="O586" s="203"/>
      <c r="P586" s="203"/>
      <c r="Q586" s="203"/>
      <c r="R586" s="203"/>
      <c r="S586" s="203"/>
      <c r="T586" s="204"/>
      <c r="AT586" s="205" t="s">
        <v>129</v>
      </c>
      <c r="AU586" s="205" t="s">
        <v>84</v>
      </c>
      <c r="AV586" s="13" t="s">
        <v>84</v>
      </c>
      <c r="AW586" s="13" t="s">
        <v>36</v>
      </c>
      <c r="AX586" s="13" t="s">
        <v>74</v>
      </c>
      <c r="AY586" s="205" t="s">
        <v>119</v>
      </c>
    </row>
    <row r="587" spans="1:65" s="13" customFormat="1" ht="11.25">
      <c r="B587" s="195"/>
      <c r="C587" s="196"/>
      <c r="D587" s="190" t="s">
        <v>129</v>
      </c>
      <c r="E587" s="197" t="s">
        <v>21</v>
      </c>
      <c r="F587" s="198" t="s">
        <v>323</v>
      </c>
      <c r="G587" s="196"/>
      <c r="H587" s="199">
        <v>1</v>
      </c>
      <c r="I587" s="200"/>
      <c r="J587" s="196"/>
      <c r="K587" s="196"/>
      <c r="L587" s="201"/>
      <c r="M587" s="202"/>
      <c r="N587" s="203"/>
      <c r="O587" s="203"/>
      <c r="P587" s="203"/>
      <c r="Q587" s="203"/>
      <c r="R587" s="203"/>
      <c r="S587" s="203"/>
      <c r="T587" s="204"/>
      <c r="AT587" s="205" t="s">
        <v>129</v>
      </c>
      <c r="AU587" s="205" t="s">
        <v>84</v>
      </c>
      <c r="AV587" s="13" t="s">
        <v>84</v>
      </c>
      <c r="AW587" s="13" t="s">
        <v>36</v>
      </c>
      <c r="AX587" s="13" t="s">
        <v>74</v>
      </c>
      <c r="AY587" s="205" t="s">
        <v>119</v>
      </c>
    </row>
    <row r="588" spans="1:65" s="13" customFormat="1" ht="11.25">
      <c r="B588" s="195"/>
      <c r="C588" s="196"/>
      <c r="D588" s="190" t="s">
        <v>129</v>
      </c>
      <c r="E588" s="197" t="s">
        <v>21</v>
      </c>
      <c r="F588" s="198" t="s">
        <v>324</v>
      </c>
      <c r="G588" s="196"/>
      <c r="H588" s="199">
        <v>1</v>
      </c>
      <c r="I588" s="200"/>
      <c r="J588" s="196"/>
      <c r="K588" s="196"/>
      <c r="L588" s="201"/>
      <c r="M588" s="202"/>
      <c r="N588" s="203"/>
      <c r="O588" s="203"/>
      <c r="P588" s="203"/>
      <c r="Q588" s="203"/>
      <c r="R588" s="203"/>
      <c r="S588" s="203"/>
      <c r="T588" s="204"/>
      <c r="AT588" s="205" t="s">
        <v>129</v>
      </c>
      <c r="AU588" s="205" t="s">
        <v>84</v>
      </c>
      <c r="AV588" s="13" t="s">
        <v>84</v>
      </c>
      <c r="AW588" s="13" t="s">
        <v>36</v>
      </c>
      <c r="AX588" s="13" t="s">
        <v>74</v>
      </c>
      <c r="AY588" s="205" t="s">
        <v>119</v>
      </c>
    </row>
    <row r="589" spans="1:65" s="13" customFormat="1" ht="11.25">
      <c r="B589" s="195"/>
      <c r="C589" s="196"/>
      <c r="D589" s="190" t="s">
        <v>129</v>
      </c>
      <c r="E589" s="197" t="s">
        <v>21</v>
      </c>
      <c r="F589" s="198" t="s">
        <v>325</v>
      </c>
      <c r="G589" s="196"/>
      <c r="H589" s="199">
        <v>1</v>
      </c>
      <c r="I589" s="200"/>
      <c r="J589" s="196"/>
      <c r="K589" s="196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129</v>
      </c>
      <c r="AU589" s="205" t="s">
        <v>84</v>
      </c>
      <c r="AV589" s="13" t="s">
        <v>84</v>
      </c>
      <c r="AW589" s="13" t="s">
        <v>36</v>
      </c>
      <c r="AX589" s="13" t="s">
        <v>74</v>
      </c>
      <c r="AY589" s="205" t="s">
        <v>119</v>
      </c>
    </row>
    <row r="590" spans="1:65" s="14" customFormat="1" ht="11.25">
      <c r="B590" s="206"/>
      <c r="C590" s="207"/>
      <c r="D590" s="190" t="s">
        <v>129</v>
      </c>
      <c r="E590" s="208" t="s">
        <v>21</v>
      </c>
      <c r="F590" s="209" t="s">
        <v>132</v>
      </c>
      <c r="G590" s="207"/>
      <c r="H590" s="210">
        <v>8</v>
      </c>
      <c r="I590" s="211"/>
      <c r="J590" s="207"/>
      <c r="K590" s="207"/>
      <c r="L590" s="212"/>
      <c r="M590" s="213"/>
      <c r="N590" s="214"/>
      <c r="O590" s="214"/>
      <c r="P590" s="214"/>
      <c r="Q590" s="214"/>
      <c r="R590" s="214"/>
      <c r="S590" s="214"/>
      <c r="T590" s="215"/>
      <c r="AT590" s="216" t="s">
        <v>129</v>
      </c>
      <c r="AU590" s="216" t="s">
        <v>84</v>
      </c>
      <c r="AV590" s="14" t="s">
        <v>126</v>
      </c>
      <c r="AW590" s="14" t="s">
        <v>36</v>
      </c>
      <c r="AX590" s="14" t="s">
        <v>79</v>
      </c>
      <c r="AY590" s="216" t="s">
        <v>119</v>
      </c>
    </row>
    <row r="591" spans="1:65" s="2" customFormat="1" ht="37.9" customHeight="1">
      <c r="A591" s="37"/>
      <c r="B591" s="38"/>
      <c r="C591" s="177" t="s">
        <v>639</v>
      </c>
      <c r="D591" s="177" t="s">
        <v>122</v>
      </c>
      <c r="E591" s="178" t="s">
        <v>640</v>
      </c>
      <c r="F591" s="179" t="s">
        <v>641</v>
      </c>
      <c r="G591" s="180" t="s">
        <v>173</v>
      </c>
      <c r="H591" s="181">
        <v>1.272</v>
      </c>
      <c r="I591" s="182"/>
      <c r="J591" s="183">
        <f>ROUND(I591*H591,2)</f>
        <v>0</v>
      </c>
      <c r="K591" s="179" t="s">
        <v>135</v>
      </c>
      <c r="L591" s="42"/>
      <c r="M591" s="184" t="s">
        <v>21</v>
      </c>
      <c r="N591" s="185" t="s">
        <v>45</v>
      </c>
      <c r="O591" s="67"/>
      <c r="P591" s="186">
        <f>O591*H591</f>
        <v>0</v>
      </c>
      <c r="Q591" s="186">
        <v>0</v>
      </c>
      <c r="R591" s="186">
        <f>Q591*H591</f>
        <v>0</v>
      </c>
      <c r="S591" s="186">
        <v>4.5999999999999999E-2</v>
      </c>
      <c r="T591" s="187">
        <f>S591*H591</f>
        <v>5.8512000000000002E-2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8" t="s">
        <v>126</v>
      </c>
      <c r="AT591" s="188" t="s">
        <v>122</v>
      </c>
      <c r="AU591" s="188" t="s">
        <v>84</v>
      </c>
      <c r="AY591" s="19" t="s">
        <v>119</v>
      </c>
      <c r="BE591" s="189">
        <f>IF(N591="základní",J591,0)</f>
        <v>0</v>
      </c>
      <c r="BF591" s="189">
        <f>IF(N591="snížená",J591,0)</f>
        <v>0</v>
      </c>
      <c r="BG591" s="189">
        <f>IF(N591="zákl. přenesená",J591,0)</f>
        <v>0</v>
      </c>
      <c r="BH591" s="189">
        <f>IF(N591="sníž. přenesená",J591,0)</f>
        <v>0</v>
      </c>
      <c r="BI591" s="189">
        <f>IF(N591="nulová",J591,0)</f>
        <v>0</v>
      </c>
      <c r="BJ591" s="19" t="s">
        <v>79</v>
      </c>
      <c r="BK591" s="189">
        <f>ROUND(I591*H591,2)</f>
        <v>0</v>
      </c>
      <c r="BL591" s="19" t="s">
        <v>126</v>
      </c>
      <c r="BM591" s="188" t="s">
        <v>642</v>
      </c>
    </row>
    <row r="592" spans="1:65" s="2" customFormat="1" ht="29.25">
      <c r="A592" s="37"/>
      <c r="B592" s="38"/>
      <c r="C592" s="39"/>
      <c r="D592" s="190" t="s">
        <v>128</v>
      </c>
      <c r="E592" s="39"/>
      <c r="F592" s="191" t="s">
        <v>643</v>
      </c>
      <c r="G592" s="39"/>
      <c r="H592" s="39"/>
      <c r="I592" s="192"/>
      <c r="J592" s="39"/>
      <c r="K592" s="39"/>
      <c r="L592" s="42"/>
      <c r="M592" s="193"/>
      <c r="N592" s="194"/>
      <c r="O592" s="67"/>
      <c r="P592" s="67"/>
      <c r="Q592" s="67"/>
      <c r="R592" s="67"/>
      <c r="S592" s="67"/>
      <c r="T592" s="68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19" t="s">
        <v>128</v>
      </c>
      <c r="AU592" s="19" t="s">
        <v>84</v>
      </c>
    </row>
    <row r="593" spans="1:65" s="2" customFormat="1" ht="11.25">
      <c r="A593" s="37"/>
      <c r="B593" s="38"/>
      <c r="C593" s="39"/>
      <c r="D593" s="217" t="s">
        <v>138</v>
      </c>
      <c r="E593" s="39"/>
      <c r="F593" s="218" t="s">
        <v>644</v>
      </c>
      <c r="G593" s="39"/>
      <c r="H593" s="39"/>
      <c r="I593" s="192"/>
      <c r="J593" s="39"/>
      <c r="K593" s="39"/>
      <c r="L593" s="42"/>
      <c r="M593" s="193"/>
      <c r="N593" s="194"/>
      <c r="O593" s="67"/>
      <c r="P593" s="67"/>
      <c r="Q593" s="67"/>
      <c r="R593" s="67"/>
      <c r="S593" s="67"/>
      <c r="T593" s="68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19" t="s">
        <v>138</v>
      </c>
      <c r="AU593" s="19" t="s">
        <v>84</v>
      </c>
    </row>
    <row r="594" spans="1:65" s="15" customFormat="1" ht="11.25">
      <c r="B594" s="219"/>
      <c r="C594" s="220"/>
      <c r="D594" s="190" t="s">
        <v>129</v>
      </c>
      <c r="E594" s="221" t="s">
        <v>21</v>
      </c>
      <c r="F594" s="222" t="s">
        <v>645</v>
      </c>
      <c r="G594" s="220"/>
      <c r="H594" s="221" t="s">
        <v>21</v>
      </c>
      <c r="I594" s="223"/>
      <c r="J594" s="220"/>
      <c r="K594" s="220"/>
      <c r="L594" s="224"/>
      <c r="M594" s="225"/>
      <c r="N594" s="226"/>
      <c r="O594" s="226"/>
      <c r="P594" s="226"/>
      <c r="Q594" s="226"/>
      <c r="R594" s="226"/>
      <c r="S594" s="226"/>
      <c r="T594" s="227"/>
      <c r="AT594" s="228" t="s">
        <v>129</v>
      </c>
      <c r="AU594" s="228" t="s">
        <v>84</v>
      </c>
      <c r="AV594" s="15" t="s">
        <v>79</v>
      </c>
      <c r="AW594" s="15" t="s">
        <v>36</v>
      </c>
      <c r="AX594" s="15" t="s">
        <v>74</v>
      </c>
      <c r="AY594" s="228" t="s">
        <v>119</v>
      </c>
    </row>
    <row r="595" spans="1:65" s="13" customFormat="1" ht="11.25">
      <c r="B595" s="195"/>
      <c r="C595" s="196"/>
      <c r="D595" s="190" t="s">
        <v>129</v>
      </c>
      <c r="E595" s="197" t="s">
        <v>21</v>
      </c>
      <c r="F595" s="198" t="s">
        <v>372</v>
      </c>
      <c r="G595" s="196"/>
      <c r="H595" s="199">
        <v>0.33600000000000002</v>
      </c>
      <c r="I595" s="200"/>
      <c r="J595" s="196"/>
      <c r="K595" s="196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129</v>
      </c>
      <c r="AU595" s="205" t="s">
        <v>84</v>
      </c>
      <c r="AV595" s="13" t="s">
        <v>84</v>
      </c>
      <c r="AW595" s="13" t="s">
        <v>36</v>
      </c>
      <c r="AX595" s="13" t="s">
        <v>74</v>
      </c>
      <c r="AY595" s="205" t="s">
        <v>119</v>
      </c>
    </row>
    <row r="596" spans="1:65" s="13" customFormat="1" ht="11.25">
      <c r="B596" s="195"/>
      <c r="C596" s="196"/>
      <c r="D596" s="190" t="s">
        <v>129</v>
      </c>
      <c r="E596" s="197" t="s">
        <v>21</v>
      </c>
      <c r="F596" s="198" t="s">
        <v>373</v>
      </c>
      <c r="G596" s="196"/>
      <c r="H596" s="199">
        <v>0.46800000000000003</v>
      </c>
      <c r="I596" s="200"/>
      <c r="J596" s="196"/>
      <c r="K596" s="196"/>
      <c r="L596" s="201"/>
      <c r="M596" s="202"/>
      <c r="N596" s="203"/>
      <c r="O596" s="203"/>
      <c r="P596" s="203"/>
      <c r="Q596" s="203"/>
      <c r="R596" s="203"/>
      <c r="S596" s="203"/>
      <c r="T596" s="204"/>
      <c r="AT596" s="205" t="s">
        <v>129</v>
      </c>
      <c r="AU596" s="205" t="s">
        <v>84</v>
      </c>
      <c r="AV596" s="13" t="s">
        <v>84</v>
      </c>
      <c r="AW596" s="13" t="s">
        <v>36</v>
      </c>
      <c r="AX596" s="13" t="s">
        <v>74</v>
      </c>
      <c r="AY596" s="205" t="s">
        <v>119</v>
      </c>
    </row>
    <row r="597" spans="1:65" s="13" customFormat="1" ht="11.25">
      <c r="B597" s="195"/>
      <c r="C597" s="196"/>
      <c r="D597" s="190" t="s">
        <v>129</v>
      </c>
      <c r="E597" s="197" t="s">
        <v>21</v>
      </c>
      <c r="F597" s="198" t="s">
        <v>374</v>
      </c>
      <c r="G597" s="196"/>
      <c r="H597" s="199">
        <v>0.46800000000000003</v>
      </c>
      <c r="I597" s="200"/>
      <c r="J597" s="196"/>
      <c r="K597" s="196"/>
      <c r="L597" s="201"/>
      <c r="M597" s="202"/>
      <c r="N597" s="203"/>
      <c r="O597" s="203"/>
      <c r="P597" s="203"/>
      <c r="Q597" s="203"/>
      <c r="R597" s="203"/>
      <c r="S597" s="203"/>
      <c r="T597" s="204"/>
      <c r="AT597" s="205" t="s">
        <v>129</v>
      </c>
      <c r="AU597" s="205" t="s">
        <v>84</v>
      </c>
      <c r="AV597" s="13" t="s">
        <v>84</v>
      </c>
      <c r="AW597" s="13" t="s">
        <v>36</v>
      </c>
      <c r="AX597" s="13" t="s">
        <v>74</v>
      </c>
      <c r="AY597" s="205" t="s">
        <v>119</v>
      </c>
    </row>
    <row r="598" spans="1:65" s="14" customFormat="1" ht="11.25">
      <c r="B598" s="206"/>
      <c r="C598" s="207"/>
      <c r="D598" s="190" t="s">
        <v>129</v>
      </c>
      <c r="E598" s="208" t="s">
        <v>21</v>
      </c>
      <c r="F598" s="209" t="s">
        <v>132</v>
      </c>
      <c r="G598" s="207"/>
      <c r="H598" s="210">
        <v>1.272</v>
      </c>
      <c r="I598" s="211"/>
      <c r="J598" s="207"/>
      <c r="K598" s="207"/>
      <c r="L598" s="212"/>
      <c r="M598" s="213"/>
      <c r="N598" s="214"/>
      <c r="O598" s="214"/>
      <c r="P598" s="214"/>
      <c r="Q598" s="214"/>
      <c r="R598" s="214"/>
      <c r="S598" s="214"/>
      <c r="T598" s="215"/>
      <c r="AT598" s="216" t="s">
        <v>129</v>
      </c>
      <c r="AU598" s="216" t="s">
        <v>84</v>
      </c>
      <c r="AV598" s="14" t="s">
        <v>126</v>
      </c>
      <c r="AW598" s="14" t="s">
        <v>36</v>
      </c>
      <c r="AX598" s="14" t="s">
        <v>79</v>
      </c>
      <c r="AY598" s="216" t="s">
        <v>119</v>
      </c>
    </row>
    <row r="599" spans="1:65" s="2" customFormat="1" ht="24.2" customHeight="1">
      <c r="A599" s="37"/>
      <c r="B599" s="38"/>
      <c r="C599" s="177" t="s">
        <v>646</v>
      </c>
      <c r="D599" s="177" t="s">
        <v>122</v>
      </c>
      <c r="E599" s="178" t="s">
        <v>647</v>
      </c>
      <c r="F599" s="179" t="s">
        <v>648</v>
      </c>
      <c r="G599" s="180" t="s">
        <v>125</v>
      </c>
      <c r="H599" s="181">
        <v>10.199999999999999</v>
      </c>
      <c r="I599" s="182"/>
      <c r="J599" s="183">
        <f>ROUND(I599*H599,2)</f>
        <v>0</v>
      </c>
      <c r="K599" s="179" t="s">
        <v>21</v>
      </c>
      <c r="L599" s="42"/>
      <c r="M599" s="184" t="s">
        <v>21</v>
      </c>
      <c r="N599" s="185" t="s">
        <v>45</v>
      </c>
      <c r="O599" s="67"/>
      <c r="P599" s="186">
        <f>O599*H599</f>
        <v>0</v>
      </c>
      <c r="Q599" s="186">
        <v>0</v>
      </c>
      <c r="R599" s="186">
        <f>Q599*H599</f>
        <v>0</v>
      </c>
      <c r="S599" s="186">
        <v>1.2E-2</v>
      </c>
      <c r="T599" s="187">
        <f>S599*H599</f>
        <v>0.12239999999999999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188" t="s">
        <v>126</v>
      </c>
      <c r="AT599" s="188" t="s">
        <v>122</v>
      </c>
      <c r="AU599" s="188" t="s">
        <v>84</v>
      </c>
      <c r="AY599" s="19" t="s">
        <v>119</v>
      </c>
      <c r="BE599" s="189">
        <f>IF(N599="základní",J599,0)</f>
        <v>0</v>
      </c>
      <c r="BF599" s="189">
        <f>IF(N599="snížená",J599,0)</f>
        <v>0</v>
      </c>
      <c r="BG599" s="189">
        <f>IF(N599="zákl. přenesená",J599,0)</f>
        <v>0</v>
      </c>
      <c r="BH599" s="189">
        <f>IF(N599="sníž. přenesená",J599,0)</f>
        <v>0</v>
      </c>
      <c r="BI599" s="189">
        <f>IF(N599="nulová",J599,0)</f>
        <v>0</v>
      </c>
      <c r="BJ599" s="19" t="s">
        <v>79</v>
      </c>
      <c r="BK599" s="189">
        <f>ROUND(I599*H599,2)</f>
        <v>0</v>
      </c>
      <c r="BL599" s="19" t="s">
        <v>126</v>
      </c>
      <c r="BM599" s="188" t="s">
        <v>649</v>
      </c>
    </row>
    <row r="600" spans="1:65" s="2" customFormat="1" ht="19.5">
      <c r="A600" s="37"/>
      <c r="B600" s="38"/>
      <c r="C600" s="39"/>
      <c r="D600" s="190" t="s">
        <v>128</v>
      </c>
      <c r="E600" s="39"/>
      <c r="F600" s="191" t="s">
        <v>650</v>
      </c>
      <c r="G600" s="39"/>
      <c r="H600" s="39"/>
      <c r="I600" s="192"/>
      <c r="J600" s="39"/>
      <c r="K600" s="39"/>
      <c r="L600" s="42"/>
      <c r="M600" s="193"/>
      <c r="N600" s="194"/>
      <c r="O600" s="67"/>
      <c r="P600" s="67"/>
      <c r="Q600" s="67"/>
      <c r="R600" s="67"/>
      <c r="S600" s="67"/>
      <c r="T600" s="68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T600" s="19" t="s">
        <v>128</v>
      </c>
      <c r="AU600" s="19" t="s">
        <v>84</v>
      </c>
    </row>
    <row r="601" spans="1:65" s="13" customFormat="1" ht="11.25">
      <c r="B601" s="195"/>
      <c r="C601" s="196"/>
      <c r="D601" s="190" t="s">
        <v>129</v>
      </c>
      <c r="E601" s="197" t="s">
        <v>21</v>
      </c>
      <c r="F601" s="198" t="s">
        <v>651</v>
      </c>
      <c r="G601" s="196"/>
      <c r="H601" s="199">
        <v>5.0999999999999996</v>
      </c>
      <c r="I601" s="200"/>
      <c r="J601" s="196"/>
      <c r="K601" s="196"/>
      <c r="L601" s="201"/>
      <c r="M601" s="202"/>
      <c r="N601" s="203"/>
      <c r="O601" s="203"/>
      <c r="P601" s="203"/>
      <c r="Q601" s="203"/>
      <c r="R601" s="203"/>
      <c r="S601" s="203"/>
      <c r="T601" s="204"/>
      <c r="AT601" s="205" t="s">
        <v>129</v>
      </c>
      <c r="AU601" s="205" t="s">
        <v>84</v>
      </c>
      <c r="AV601" s="13" t="s">
        <v>84</v>
      </c>
      <c r="AW601" s="13" t="s">
        <v>36</v>
      </c>
      <c r="AX601" s="13" t="s">
        <v>74</v>
      </c>
      <c r="AY601" s="205" t="s">
        <v>119</v>
      </c>
    </row>
    <row r="602" spans="1:65" s="13" customFormat="1" ht="11.25">
      <c r="B602" s="195"/>
      <c r="C602" s="196"/>
      <c r="D602" s="190" t="s">
        <v>129</v>
      </c>
      <c r="E602" s="197" t="s">
        <v>21</v>
      </c>
      <c r="F602" s="198" t="s">
        <v>652</v>
      </c>
      <c r="G602" s="196"/>
      <c r="H602" s="199">
        <v>5.0999999999999996</v>
      </c>
      <c r="I602" s="200"/>
      <c r="J602" s="196"/>
      <c r="K602" s="196"/>
      <c r="L602" s="201"/>
      <c r="M602" s="202"/>
      <c r="N602" s="203"/>
      <c r="O602" s="203"/>
      <c r="P602" s="203"/>
      <c r="Q602" s="203"/>
      <c r="R602" s="203"/>
      <c r="S602" s="203"/>
      <c r="T602" s="204"/>
      <c r="AT602" s="205" t="s">
        <v>129</v>
      </c>
      <c r="AU602" s="205" t="s">
        <v>84</v>
      </c>
      <c r="AV602" s="13" t="s">
        <v>84</v>
      </c>
      <c r="AW602" s="13" t="s">
        <v>36</v>
      </c>
      <c r="AX602" s="13" t="s">
        <v>74</v>
      </c>
      <c r="AY602" s="205" t="s">
        <v>119</v>
      </c>
    </row>
    <row r="603" spans="1:65" s="14" customFormat="1" ht="11.25">
      <c r="B603" s="206"/>
      <c r="C603" s="207"/>
      <c r="D603" s="190" t="s">
        <v>129</v>
      </c>
      <c r="E603" s="208" t="s">
        <v>21</v>
      </c>
      <c r="F603" s="209" t="s">
        <v>132</v>
      </c>
      <c r="G603" s="207"/>
      <c r="H603" s="210">
        <v>10.199999999999999</v>
      </c>
      <c r="I603" s="211"/>
      <c r="J603" s="207"/>
      <c r="K603" s="207"/>
      <c r="L603" s="212"/>
      <c r="M603" s="213"/>
      <c r="N603" s="214"/>
      <c r="O603" s="214"/>
      <c r="P603" s="214"/>
      <c r="Q603" s="214"/>
      <c r="R603" s="214"/>
      <c r="S603" s="214"/>
      <c r="T603" s="215"/>
      <c r="AT603" s="216" t="s">
        <v>129</v>
      </c>
      <c r="AU603" s="216" t="s">
        <v>84</v>
      </c>
      <c r="AV603" s="14" t="s">
        <v>126</v>
      </c>
      <c r="AW603" s="14" t="s">
        <v>36</v>
      </c>
      <c r="AX603" s="14" t="s">
        <v>79</v>
      </c>
      <c r="AY603" s="216" t="s">
        <v>119</v>
      </c>
    </row>
    <row r="604" spans="1:65" s="12" customFormat="1" ht="22.9" customHeight="1">
      <c r="B604" s="161"/>
      <c r="C604" s="162"/>
      <c r="D604" s="163" t="s">
        <v>73</v>
      </c>
      <c r="E604" s="175" t="s">
        <v>653</v>
      </c>
      <c r="F604" s="175" t="s">
        <v>654</v>
      </c>
      <c r="G604" s="162"/>
      <c r="H604" s="162"/>
      <c r="I604" s="165"/>
      <c r="J604" s="176">
        <f>BK604</f>
        <v>0</v>
      </c>
      <c r="K604" s="162"/>
      <c r="L604" s="167"/>
      <c r="M604" s="168"/>
      <c r="N604" s="169"/>
      <c r="O604" s="169"/>
      <c r="P604" s="170">
        <f>SUM(P605:P628)</f>
        <v>0</v>
      </c>
      <c r="Q604" s="169"/>
      <c r="R604" s="170">
        <f>SUM(R605:R628)</f>
        <v>0</v>
      </c>
      <c r="S604" s="169"/>
      <c r="T604" s="171">
        <f>SUM(T605:T628)</f>
        <v>0</v>
      </c>
      <c r="AR604" s="172" t="s">
        <v>79</v>
      </c>
      <c r="AT604" s="173" t="s">
        <v>73</v>
      </c>
      <c r="AU604" s="173" t="s">
        <v>79</v>
      </c>
      <c r="AY604" s="172" t="s">
        <v>119</v>
      </c>
      <c r="BK604" s="174">
        <f>SUM(BK605:BK628)</f>
        <v>0</v>
      </c>
    </row>
    <row r="605" spans="1:65" s="2" customFormat="1" ht="24.2" customHeight="1">
      <c r="A605" s="37"/>
      <c r="B605" s="38"/>
      <c r="C605" s="177" t="s">
        <v>655</v>
      </c>
      <c r="D605" s="177" t="s">
        <v>122</v>
      </c>
      <c r="E605" s="178" t="s">
        <v>656</v>
      </c>
      <c r="F605" s="179" t="s">
        <v>657</v>
      </c>
      <c r="G605" s="180" t="s">
        <v>658</v>
      </c>
      <c r="H605" s="181">
        <v>17.882000000000001</v>
      </c>
      <c r="I605" s="182"/>
      <c r="J605" s="183">
        <f>ROUND(I605*H605,2)</f>
        <v>0</v>
      </c>
      <c r="K605" s="179" t="s">
        <v>135</v>
      </c>
      <c r="L605" s="42"/>
      <c r="M605" s="184" t="s">
        <v>21</v>
      </c>
      <c r="N605" s="185" t="s">
        <v>45</v>
      </c>
      <c r="O605" s="67"/>
      <c r="P605" s="186">
        <f>O605*H605</f>
        <v>0</v>
      </c>
      <c r="Q605" s="186">
        <v>0</v>
      </c>
      <c r="R605" s="186">
        <f>Q605*H605</f>
        <v>0</v>
      </c>
      <c r="S605" s="186">
        <v>0</v>
      </c>
      <c r="T605" s="187">
        <f>S605*H605</f>
        <v>0</v>
      </c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R605" s="188" t="s">
        <v>126</v>
      </c>
      <c r="AT605" s="188" t="s">
        <v>122</v>
      </c>
      <c r="AU605" s="188" t="s">
        <v>84</v>
      </c>
      <c r="AY605" s="19" t="s">
        <v>119</v>
      </c>
      <c r="BE605" s="189">
        <f>IF(N605="základní",J605,0)</f>
        <v>0</v>
      </c>
      <c r="BF605" s="189">
        <f>IF(N605="snížená",J605,0)</f>
        <v>0</v>
      </c>
      <c r="BG605" s="189">
        <f>IF(N605="zákl. přenesená",J605,0)</f>
        <v>0</v>
      </c>
      <c r="BH605" s="189">
        <f>IF(N605="sníž. přenesená",J605,0)</f>
        <v>0</v>
      </c>
      <c r="BI605" s="189">
        <f>IF(N605="nulová",J605,0)</f>
        <v>0</v>
      </c>
      <c r="BJ605" s="19" t="s">
        <v>79</v>
      </c>
      <c r="BK605" s="189">
        <f>ROUND(I605*H605,2)</f>
        <v>0</v>
      </c>
      <c r="BL605" s="19" t="s">
        <v>126</v>
      </c>
      <c r="BM605" s="188" t="s">
        <v>659</v>
      </c>
    </row>
    <row r="606" spans="1:65" s="2" customFormat="1" ht="19.5">
      <c r="A606" s="37"/>
      <c r="B606" s="38"/>
      <c r="C606" s="39"/>
      <c r="D606" s="190" t="s">
        <v>128</v>
      </c>
      <c r="E606" s="39"/>
      <c r="F606" s="191" t="s">
        <v>660</v>
      </c>
      <c r="G606" s="39"/>
      <c r="H606" s="39"/>
      <c r="I606" s="192"/>
      <c r="J606" s="39"/>
      <c r="K606" s="39"/>
      <c r="L606" s="42"/>
      <c r="M606" s="193"/>
      <c r="N606" s="194"/>
      <c r="O606" s="67"/>
      <c r="P606" s="67"/>
      <c r="Q606" s="67"/>
      <c r="R606" s="67"/>
      <c r="S606" s="67"/>
      <c r="T606" s="68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T606" s="19" t="s">
        <v>128</v>
      </c>
      <c r="AU606" s="19" t="s">
        <v>84</v>
      </c>
    </row>
    <row r="607" spans="1:65" s="2" customFormat="1" ht="11.25">
      <c r="A607" s="37"/>
      <c r="B607" s="38"/>
      <c r="C607" s="39"/>
      <c r="D607" s="217" t="s">
        <v>138</v>
      </c>
      <c r="E607" s="39"/>
      <c r="F607" s="218" t="s">
        <v>661</v>
      </c>
      <c r="G607" s="39"/>
      <c r="H607" s="39"/>
      <c r="I607" s="192"/>
      <c r="J607" s="39"/>
      <c r="K607" s="39"/>
      <c r="L607" s="42"/>
      <c r="M607" s="193"/>
      <c r="N607" s="194"/>
      <c r="O607" s="67"/>
      <c r="P607" s="67"/>
      <c r="Q607" s="67"/>
      <c r="R607" s="67"/>
      <c r="S607" s="67"/>
      <c r="T607" s="68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T607" s="19" t="s">
        <v>138</v>
      </c>
      <c r="AU607" s="19" t="s">
        <v>84</v>
      </c>
    </row>
    <row r="608" spans="1:65" s="2" customFormat="1" ht="33" customHeight="1">
      <c r="A608" s="37"/>
      <c r="B608" s="38"/>
      <c r="C608" s="177" t="s">
        <v>662</v>
      </c>
      <c r="D608" s="177" t="s">
        <v>122</v>
      </c>
      <c r="E608" s="178" t="s">
        <v>663</v>
      </c>
      <c r="F608" s="179" t="s">
        <v>664</v>
      </c>
      <c r="G608" s="180" t="s">
        <v>658</v>
      </c>
      <c r="H608" s="181">
        <v>89.41</v>
      </c>
      <c r="I608" s="182"/>
      <c r="J608" s="183">
        <f>ROUND(I608*H608,2)</f>
        <v>0</v>
      </c>
      <c r="K608" s="179" t="s">
        <v>135</v>
      </c>
      <c r="L608" s="42"/>
      <c r="M608" s="184" t="s">
        <v>21</v>
      </c>
      <c r="N608" s="185" t="s">
        <v>45</v>
      </c>
      <c r="O608" s="67"/>
      <c r="P608" s="186">
        <f>O608*H608</f>
        <v>0</v>
      </c>
      <c r="Q608" s="186">
        <v>0</v>
      </c>
      <c r="R608" s="186">
        <f>Q608*H608</f>
        <v>0</v>
      </c>
      <c r="S608" s="186">
        <v>0</v>
      </c>
      <c r="T608" s="187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8" t="s">
        <v>126</v>
      </c>
      <c r="AT608" s="188" t="s">
        <v>122</v>
      </c>
      <c r="AU608" s="188" t="s">
        <v>84</v>
      </c>
      <c r="AY608" s="19" t="s">
        <v>119</v>
      </c>
      <c r="BE608" s="189">
        <f>IF(N608="základní",J608,0)</f>
        <v>0</v>
      </c>
      <c r="BF608" s="189">
        <f>IF(N608="snížená",J608,0)</f>
        <v>0</v>
      </c>
      <c r="BG608" s="189">
        <f>IF(N608="zákl. přenesená",J608,0)</f>
        <v>0</v>
      </c>
      <c r="BH608" s="189">
        <f>IF(N608="sníž. přenesená",J608,0)</f>
        <v>0</v>
      </c>
      <c r="BI608" s="189">
        <f>IF(N608="nulová",J608,0)</f>
        <v>0</v>
      </c>
      <c r="BJ608" s="19" t="s">
        <v>79</v>
      </c>
      <c r="BK608" s="189">
        <f>ROUND(I608*H608,2)</f>
        <v>0</v>
      </c>
      <c r="BL608" s="19" t="s">
        <v>126</v>
      </c>
      <c r="BM608" s="188" t="s">
        <v>665</v>
      </c>
    </row>
    <row r="609" spans="1:65" s="2" customFormat="1" ht="39">
      <c r="A609" s="37"/>
      <c r="B609" s="38"/>
      <c r="C609" s="39"/>
      <c r="D609" s="190" t="s">
        <v>128</v>
      </c>
      <c r="E609" s="39"/>
      <c r="F609" s="191" t="s">
        <v>666</v>
      </c>
      <c r="G609" s="39"/>
      <c r="H609" s="39"/>
      <c r="I609" s="192"/>
      <c r="J609" s="39"/>
      <c r="K609" s="39"/>
      <c r="L609" s="42"/>
      <c r="M609" s="193"/>
      <c r="N609" s="194"/>
      <c r="O609" s="67"/>
      <c r="P609" s="67"/>
      <c r="Q609" s="67"/>
      <c r="R609" s="67"/>
      <c r="S609" s="67"/>
      <c r="T609" s="68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T609" s="19" t="s">
        <v>128</v>
      </c>
      <c r="AU609" s="19" t="s">
        <v>84</v>
      </c>
    </row>
    <row r="610" spans="1:65" s="2" customFormat="1" ht="11.25">
      <c r="A610" s="37"/>
      <c r="B610" s="38"/>
      <c r="C610" s="39"/>
      <c r="D610" s="217" t="s">
        <v>138</v>
      </c>
      <c r="E610" s="39"/>
      <c r="F610" s="218" t="s">
        <v>667</v>
      </c>
      <c r="G610" s="39"/>
      <c r="H610" s="39"/>
      <c r="I610" s="192"/>
      <c r="J610" s="39"/>
      <c r="K610" s="39"/>
      <c r="L610" s="42"/>
      <c r="M610" s="193"/>
      <c r="N610" s="194"/>
      <c r="O610" s="67"/>
      <c r="P610" s="67"/>
      <c r="Q610" s="67"/>
      <c r="R610" s="67"/>
      <c r="S610" s="67"/>
      <c r="T610" s="68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19" t="s">
        <v>138</v>
      </c>
      <c r="AU610" s="19" t="s">
        <v>84</v>
      </c>
    </row>
    <row r="611" spans="1:65" s="13" customFormat="1" ht="11.25">
      <c r="B611" s="195"/>
      <c r="C611" s="196"/>
      <c r="D611" s="190" t="s">
        <v>129</v>
      </c>
      <c r="E611" s="196"/>
      <c r="F611" s="198" t="s">
        <v>668</v>
      </c>
      <c r="G611" s="196"/>
      <c r="H611" s="199">
        <v>89.41</v>
      </c>
      <c r="I611" s="200"/>
      <c r="J611" s="196"/>
      <c r="K611" s="196"/>
      <c r="L611" s="201"/>
      <c r="M611" s="202"/>
      <c r="N611" s="203"/>
      <c r="O611" s="203"/>
      <c r="P611" s="203"/>
      <c r="Q611" s="203"/>
      <c r="R611" s="203"/>
      <c r="S611" s="203"/>
      <c r="T611" s="204"/>
      <c r="AT611" s="205" t="s">
        <v>129</v>
      </c>
      <c r="AU611" s="205" t="s">
        <v>84</v>
      </c>
      <c r="AV611" s="13" t="s">
        <v>84</v>
      </c>
      <c r="AW611" s="13" t="s">
        <v>4</v>
      </c>
      <c r="AX611" s="13" t="s">
        <v>79</v>
      </c>
      <c r="AY611" s="205" t="s">
        <v>119</v>
      </c>
    </row>
    <row r="612" spans="1:65" s="2" customFormat="1" ht="24.2" customHeight="1">
      <c r="A612" s="37"/>
      <c r="B612" s="38"/>
      <c r="C612" s="177" t="s">
        <v>669</v>
      </c>
      <c r="D612" s="177" t="s">
        <v>122</v>
      </c>
      <c r="E612" s="178" t="s">
        <v>670</v>
      </c>
      <c r="F612" s="179" t="s">
        <v>671</v>
      </c>
      <c r="G612" s="180" t="s">
        <v>658</v>
      </c>
      <c r="H612" s="181">
        <v>17.882000000000001</v>
      </c>
      <c r="I612" s="182"/>
      <c r="J612" s="183">
        <f>ROUND(I612*H612,2)</f>
        <v>0</v>
      </c>
      <c r="K612" s="179" t="s">
        <v>135</v>
      </c>
      <c r="L612" s="42"/>
      <c r="M612" s="184" t="s">
        <v>21</v>
      </c>
      <c r="N612" s="185" t="s">
        <v>45</v>
      </c>
      <c r="O612" s="67"/>
      <c r="P612" s="186">
        <f>O612*H612</f>
        <v>0</v>
      </c>
      <c r="Q612" s="186">
        <v>0</v>
      </c>
      <c r="R612" s="186">
        <f>Q612*H612</f>
        <v>0</v>
      </c>
      <c r="S612" s="186">
        <v>0</v>
      </c>
      <c r="T612" s="187">
        <f>S612*H612</f>
        <v>0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188" t="s">
        <v>126</v>
      </c>
      <c r="AT612" s="188" t="s">
        <v>122</v>
      </c>
      <c r="AU612" s="188" t="s">
        <v>84</v>
      </c>
      <c r="AY612" s="19" t="s">
        <v>119</v>
      </c>
      <c r="BE612" s="189">
        <f>IF(N612="základní",J612,0)</f>
        <v>0</v>
      </c>
      <c r="BF612" s="189">
        <f>IF(N612="snížená",J612,0)</f>
        <v>0</v>
      </c>
      <c r="BG612" s="189">
        <f>IF(N612="zákl. přenesená",J612,0)</f>
        <v>0</v>
      </c>
      <c r="BH612" s="189">
        <f>IF(N612="sníž. přenesená",J612,0)</f>
        <v>0</v>
      </c>
      <c r="BI612" s="189">
        <f>IF(N612="nulová",J612,0)</f>
        <v>0</v>
      </c>
      <c r="BJ612" s="19" t="s">
        <v>79</v>
      </c>
      <c r="BK612" s="189">
        <f>ROUND(I612*H612,2)</f>
        <v>0</v>
      </c>
      <c r="BL612" s="19" t="s">
        <v>126</v>
      </c>
      <c r="BM612" s="188" t="s">
        <v>672</v>
      </c>
    </row>
    <row r="613" spans="1:65" s="2" customFormat="1" ht="19.5">
      <c r="A613" s="37"/>
      <c r="B613" s="38"/>
      <c r="C613" s="39"/>
      <c r="D613" s="190" t="s">
        <v>128</v>
      </c>
      <c r="E613" s="39"/>
      <c r="F613" s="191" t="s">
        <v>673</v>
      </c>
      <c r="G613" s="39"/>
      <c r="H613" s="39"/>
      <c r="I613" s="192"/>
      <c r="J613" s="39"/>
      <c r="K613" s="39"/>
      <c r="L613" s="42"/>
      <c r="M613" s="193"/>
      <c r="N613" s="194"/>
      <c r="O613" s="67"/>
      <c r="P613" s="67"/>
      <c r="Q613" s="67"/>
      <c r="R613" s="67"/>
      <c r="S613" s="67"/>
      <c r="T613" s="68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T613" s="19" t="s">
        <v>128</v>
      </c>
      <c r="AU613" s="19" t="s">
        <v>84</v>
      </c>
    </row>
    <row r="614" spans="1:65" s="2" customFormat="1" ht="11.25">
      <c r="A614" s="37"/>
      <c r="B614" s="38"/>
      <c r="C614" s="39"/>
      <c r="D614" s="217" t="s">
        <v>138</v>
      </c>
      <c r="E614" s="39"/>
      <c r="F614" s="218" t="s">
        <v>674</v>
      </c>
      <c r="G614" s="39"/>
      <c r="H614" s="39"/>
      <c r="I614" s="192"/>
      <c r="J614" s="39"/>
      <c r="K614" s="39"/>
      <c r="L614" s="42"/>
      <c r="M614" s="193"/>
      <c r="N614" s="194"/>
      <c r="O614" s="67"/>
      <c r="P614" s="67"/>
      <c r="Q614" s="67"/>
      <c r="R614" s="67"/>
      <c r="S614" s="67"/>
      <c r="T614" s="68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T614" s="19" t="s">
        <v>138</v>
      </c>
      <c r="AU614" s="19" t="s">
        <v>84</v>
      </c>
    </row>
    <row r="615" spans="1:65" s="2" customFormat="1" ht="24.2" customHeight="1">
      <c r="A615" s="37"/>
      <c r="B615" s="38"/>
      <c r="C615" s="177" t="s">
        <v>675</v>
      </c>
      <c r="D615" s="177" t="s">
        <v>122</v>
      </c>
      <c r="E615" s="178" t="s">
        <v>676</v>
      </c>
      <c r="F615" s="179" t="s">
        <v>677</v>
      </c>
      <c r="G615" s="180" t="s">
        <v>658</v>
      </c>
      <c r="H615" s="181">
        <v>339.75799999999998</v>
      </c>
      <c r="I615" s="182"/>
      <c r="J615" s="183">
        <f>ROUND(I615*H615,2)</f>
        <v>0</v>
      </c>
      <c r="K615" s="179" t="s">
        <v>135</v>
      </c>
      <c r="L615" s="42"/>
      <c r="M615" s="184" t="s">
        <v>21</v>
      </c>
      <c r="N615" s="185" t="s">
        <v>45</v>
      </c>
      <c r="O615" s="67"/>
      <c r="P615" s="186">
        <f>O615*H615</f>
        <v>0</v>
      </c>
      <c r="Q615" s="186">
        <v>0</v>
      </c>
      <c r="R615" s="186">
        <f>Q615*H615</f>
        <v>0</v>
      </c>
      <c r="S615" s="186">
        <v>0</v>
      </c>
      <c r="T615" s="187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188" t="s">
        <v>126</v>
      </c>
      <c r="AT615" s="188" t="s">
        <v>122</v>
      </c>
      <c r="AU615" s="188" t="s">
        <v>84</v>
      </c>
      <c r="AY615" s="19" t="s">
        <v>119</v>
      </c>
      <c r="BE615" s="189">
        <f>IF(N615="základní",J615,0)</f>
        <v>0</v>
      </c>
      <c r="BF615" s="189">
        <f>IF(N615="snížená",J615,0)</f>
        <v>0</v>
      </c>
      <c r="BG615" s="189">
        <f>IF(N615="zákl. přenesená",J615,0)</f>
        <v>0</v>
      </c>
      <c r="BH615" s="189">
        <f>IF(N615="sníž. přenesená",J615,0)</f>
        <v>0</v>
      </c>
      <c r="BI615" s="189">
        <f>IF(N615="nulová",J615,0)</f>
        <v>0</v>
      </c>
      <c r="BJ615" s="19" t="s">
        <v>79</v>
      </c>
      <c r="BK615" s="189">
        <f>ROUND(I615*H615,2)</f>
        <v>0</v>
      </c>
      <c r="BL615" s="19" t="s">
        <v>126</v>
      </c>
      <c r="BM615" s="188" t="s">
        <v>678</v>
      </c>
    </row>
    <row r="616" spans="1:65" s="2" customFormat="1" ht="29.25">
      <c r="A616" s="37"/>
      <c r="B616" s="38"/>
      <c r="C616" s="39"/>
      <c r="D616" s="190" t="s">
        <v>128</v>
      </c>
      <c r="E616" s="39"/>
      <c r="F616" s="191" t="s">
        <v>679</v>
      </c>
      <c r="G616" s="39"/>
      <c r="H616" s="39"/>
      <c r="I616" s="192"/>
      <c r="J616" s="39"/>
      <c r="K616" s="39"/>
      <c r="L616" s="42"/>
      <c r="M616" s="193"/>
      <c r="N616" s="194"/>
      <c r="O616" s="67"/>
      <c r="P616" s="67"/>
      <c r="Q616" s="67"/>
      <c r="R616" s="67"/>
      <c r="S616" s="67"/>
      <c r="T616" s="68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T616" s="19" t="s">
        <v>128</v>
      </c>
      <c r="AU616" s="19" t="s">
        <v>84</v>
      </c>
    </row>
    <row r="617" spans="1:65" s="2" customFormat="1" ht="11.25">
      <c r="A617" s="37"/>
      <c r="B617" s="38"/>
      <c r="C617" s="39"/>
      <c r="D617" s="217" t="s">
        <v>138</v>
      </c>
      <c r="E617" s="39"/>
      <c r="F617" s="218" t="s">
        <v>680</v>
      </c>
      <c r="G617" s="39"/>
      <c r="H617" s="39"/>
      <c r="I617" s="192"/>
      <c r="J617" s="39"/>
      <c r="K617" s="39"/>
      <c r="L617" s="42"/>
      <c r="M617" s="193"/>
      <c r="N617" s="194"/>
      <c r="O617" s="67"/>
      <c r="P617" s="67"/>
      <c r="Q617" s="67"/>
      <c r="R617" s="67"/>
      <c r="S617" s="67"/>
      <c r="T617" s="68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T617" s="19" t="s">
        <v>138</v>
      </c>
      <c r="AU617" s="19" t="s">
        <v>84</v>
      </c>
    </row>
    <row r="618" spans="1:65" s="13" customFormat="1" ht="11.25">
      <c r="B618" s="195"/>
      <c r="C618" s="196"/>
      <c r="D618" s="190" t="s">
        <v>129</v>
      </c>
      <c r="E618" s="196"/>
      <c r="F618" s="198" t="s">
        <v>681</v>
      </c>
      <c r="G618" s="196"/>
      <c r="H618" s="199">
        <v>339.75799999999998</v>
      </c>
      <c r="I618" s="200"/>
      <c r="J618" s="196"/>
      <c r="K618" s="196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129</v>
      </c>
      <c r="AU618" s="205" t="s">
        <v>84</v>
      </c>
      <c r="AV618" s="13" t="s">
        <v>84</v>
      </c>
      <c r="AW618" s="13" t="s">
        <v>4</v>
      </c>
      <c r="AX618" s="13" t="s">
        <v>79</v>
      </c>
      <c r="AY618" s="205" t="s">
        <v>119</v>
      </c>
    </row>
    <row r="619" spans="1:65" s="2" customFormat="1" ht="33" customHeight="1">
      <c r="A619" s="37"/>
      <c r="B619" s="38"/>
      <c r="C619" s="177" t="s">
        <v>682</v>
      </c>
      <c r="D619" s="177" t="s">
        <v>122</v>
      </c>
      <c r="E619" s="178" t="s">
        <v>683</v>
      </c>
      <c r="F619" s="179" t="s">
        <v>684</v>
      </c>
      <c r="G619" s="180" t="s">
        <v>658</v>
      </c>
      <c r="H619" s="181">
        <v>16.321999999999999</v>
      </c>
      <c r="I619" s="182"/>
      <c r="J619" s="183">
        <f>ROUND(I619*H619,2)</f>
        <v>0</v>
      </c>
      <c r="K619" s="179" t="s">
        <v>135</v>
      </c>
      <c r="L619" s="42"/>
      <c r="M619" s="184" t="s">
        <v>21</v>
      </c>
      <c r="N619" s="185" t="s">
        <v>45</v>
      </c>
      <c r="O619" s="67"/>
      <c r="P619" s="186">
        <f>O619*H619</f>
        <v>0</v>
      </c>
      <c r="Q619" s="186">
        <v>0</v>
      </c>
      <c r="R619" s="186">
        <f>Q619*H619</f>
        <v>0</v>
      </c>
      <c r="S619" s="186">
        <v>0</v>
      </c>
      <c r="T619" s="187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188" t="s">
        <v>126</v>
      </c>
      <c r="AT619" s="188" t="s">
        <v>122</v>
      </c>
      <c r="AU619" s="188" t="s">
        <v>84</v>
      </c>
      <c r="AY619" s="19" t="s">
        <v>119</v>
      </c>
      <c r="BE619" s="189">
        <f>IF(N619="základní",J619,0)</f>
        <v>0</v>
      </c>
      <c r="BF619" s="189">
        <f>IF(N619="snížená",J619,0)</f>
        <v>0</v>
      </c>
      <c r="BG619" s="189">
        <f>IF(N619="zákl. přenesená",J619,0)</f>
        <v>0</v>
      </c>
      <c r="BH619" s="189">
        <f>IF(N619="sníž. přenesená",J619,0)</f>
        <v>0</v>
      </c>
      <c r="BI619" s="189">
        <f>IF(N619="nulová",J619,0)</f>
        <v>0</v>
      </c>
      <c r="BJ619" s="19" t="s">
        <v>79</v>
      </c>
      <c r="BK619" s="189">
        <f>ROUND(I619*H619,2)</f>
        <v>0</v>
      </c>
      <c r="BL619" s="19" t="s">
        <v>126</v>
      </c>
      <c r="BM619" s="188" t="s">
        <v>685</v>
      </c>
    </row>
    <row r="620" spans="1:65" s="2" customFormat="1" ht="29.25">
      <c r="A620" s="37"/>
      <c r="B620" s="38"/>
      <c r="C620" s="39"/>
      <c r="D620" s="190" t="s">
        <v>128</v>
      </c>
      <c r="E620" s="39"/>
      <c r="F620" s="191" t="s">
        <v>686</v>
      </c>
      <c r="G620" s="39"/>
      <c r="H620" s="39"/>
      <c r="I620" s="192"/>
      <c r="J620" s="39"/>
      <c r="K620" s="39"/>
      <c r="L620" s="42"/>
      <c r="M620" s="193"/>
      <c r="N620" s="194"/>
      <c r="O620" s="67"/>
      <c r="P620" s="67"/>
      <c r="Q620" s="67"/>
      <c r="R620" s="67"/>
      <c r="S620" s="67"/>
      <c r="T620" s="68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T620" s="19" t="s">
        <v>128</v>
      </c>
      <c r="AU620" s="19" t="s">
        <v>84</v>
      </c>
    </row>
    <row r="621" spans="1:65" s="2" customFormat="1" ht="11.25">
      <c r="A621" s="37"/>
      <c r="B621" s="38"/>
      <c r="C621" s="39"/>
      <c r="D621" s="217" t="s">
        <v>138</v>
      </c>
      <c r="E621" s="39"/>
      <c r="F621" s="218" t="s">
        <v>687</v>
      </c>
      <c r="G621" s="39"/>
      <c r="H621" s="39"/>
      <c r="I621" s="192"/>
      <c r="J621" s="39"/>
      <c r="K621" s="39"/>
      <c r="L621" s="42"/>
      <c r="M621" s="193"/>
      <c r="N621" s="194"/>
      <c r="O621" s="67"/>
      <c r="P621" s="67"/>
      <c r="Q621" s="67"/>
      <c r="R621" s="67"/>
      <c r="S621" s="67"/>
      <c r="T621" s="68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T621" s="19" t="s">
        <v>138</v>
      </c>
      <c r="AU621" s="19" t="s">
        <v>84</v>
      </c>
    </row>
    <row r="622" spans="1:65" s="13" customFormat="1" ht="11.25">
      <c r="B622" s="195"/>
      <c r="C622" s="196"/>
      <c r="D622" s="190" t="s">
        <v>129</v>
      </c>
      <c r="E622" s="197" t="s">
        <v>21</v>
      </c>
      <c r="F622" s="198" t="s">
        <v>688</v>
      </c>
      <c r="G622" s="196"/>
      <c r="H622" s="199">
        <v>17.882000000000001</v>
      </c>
      <c r="I622" s="200"/>
      <c r="J622" s="196"/>
      <c r="K622" s="196"/>
      <c r="L622" s="201"/>
      <c r="M622" s="202"/>
      <c r="N622" s="203"/>
      <c r="O622" s="203"/>
      <c r="P622" s="203"/>
      <c r="Q622" s="203"/>
      <c r="R622" s="203"/>
      <c r="S622" s="203"/>
      <c r="T622" s="204"/>
      <c r="AT622" s="205" t="s">
        <v>129</v>
      </c>
      <c r="AU622" s="205" t="s">
        <v>84</v>
      </c>
      <c r="AV622" s="13" t="s">
        <v>84</v>
      </c>
      <c r="AW622" s="13" t="s">
        <v>36</v>
      </c>
      <c r="AX622" s="13" t="s">
        <v>74</v>
      </c>
      <c r="AY622" s="205" t="s">
        <v>119</v>
      </c>
    </row>
    <row r="623" spans="1:65" s="13" customFormat="1" ht="11.25">
      <c r="B623" s="195"/>
      <c r="C623" s="196"/>
      <c r="D623" s="190" t="s">
        <v>129</v>
      </c>
      <c r="E623" s="197" t="s">
        <v>21</v>
      </c>
      <c r="F623" s="198" t="s">
        <v>689</v>
      </c>
      <c r="G623" s="196"/>
      <c r="H623" s="199">
        <v>-1.56</v>
      </c>
      <c r="I623" s="200"/>
      <c r="J623" s="196"/>
      <c r="K623" s="196"/>
      <c r="L623" s="201"/>
      <c r="M623" s="202"/>
      <c r="N623" s="203"/>
      <c r="O623" s="203"/>
      <c r="P623" s="203"/>
      <c r="Q623" s="203"/>
      <c r="R623" s="203"/>
      <c r="S623" s="203"/>
      <c r="T623" s="204"/>
      <c r="AT623" s="205" t="s">
        <v>129</v>
      </c>
      <c r="AU623" s="205" t="s">
        <v>84</v>
      </c>
      <c r="AV623" s="13" t="s">
        <v>84</v>
      </c>
      <c r="AW623" s="13" t="s">
        <v>36</v>
      </c>
      <c r="AX623" s="13" t="s">
        <v>74</v>
      </c>
      <c r="AY623" s="205" t="s">
        <v>119</v>
      </c>
    </row>
    <row r="624" spans="1:65" s="14" customFormat="1" ht="11.25">
      <c r="B624" s="206"/>
      <c r="C624" s="207"/>
      <c r="D624" s="190" t="s">
        <v>129</v>
      </c>
      <c r="E624" s="208" t="s">
        <v>21</v>
      </c>
      <c r="F624" s="209" t="s">
        <v>132</v>
      </c>
      <c r="G624" s="207"/>
      <c r="H624" s="210">
        <v>16.322000000000003</v>
      </c>
      <c r="I624" s="211"/>
      <c r="J624" s="207"/>
      <c r="K624" s="207"/>
      <c r="L624" s="212"/>
      <c r="M624" s="213"/>
      <c r="N624" s="214"/>
      <c r="O624" s="214"/>
      <c r="P624" s="214"/>
      <c r="Q624" s="214"/>
      <c r="R624" s="214"/>
      <c r="S624" s="214"/>
      <c r="T624" s="215"/>
      <c r="AT624" s="216" t="s">
        <v>129</v>
      </c>
      <c r="AU624" s="216" t="s">
        <v>84</v>
      </c>
      <c r="AV624" s="14" t="s">
        <v>126</v>
      </c>
      <c r="AW624" s="14" t="s">
        <v>36</v>
      </c>
      <c r="AX624" s="14" t="s">
        <v>79</v>
      </c>
      <c r="AY624" s="216" t="s">
        <v>119</v>
      </c>
    </row>
    <row r="625" spans="1:65" s="2" customFormat="1" ht="33" customHeight="1">
      <c r="A625" s="37"/>
      <c r="B625" s="38"/>
      <c r="C625" s="177" t="s">
        <v>690</v>
      </c>
      <c r="D625" s="177" t="s">
        <v>122</v>
      </c>
      <c r="E625" s="178" t="s">
        <v>691</v>
      </c>
      <c r="F625" s="179" t="s">
        <v>692</v>
      </c>
      <c r="G625" s="180" t="s">
        <v>658</v>
      </c>
      <c r="H625" s="181">
        <v>1.56</v>
      </c>
      <c r="I625" s="182"/>
      <c r="J625" s="183">
        <f>ROUND(I625*H625,2)</f>
        <v>0</v>
      </c>
      <c r="K625" s="179" t="s">
        <v>135</v>
      </c>
      <c r="L625" s="42"/>
      <c r="M625" s="184" t="s">
        <v>21</v>
      </c>
      <c r="N625" s="185" t="s">
        <v>45</v>
      </c>
      <c r="O625" s="67"/>
      <c r="P625" s="186">
        <f>O625*H625</f>
        <v>0</v>
      </c>
      <c r="Q625" s="186">
        <v>0</v>
      </c>
      <c r="R625" s="186">
        <f>Q625*H625</f>
        <v>0</v>
      </c>
      <c r="S625" s="186">
        <v>0</v>
      </c>
      <c r="T625" s="187">
        <f>S625*H625</f>
        <v>0</v>
      </c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R625" s="188" t="s">
        <v>126</v>
      </c>
      <c r="AT625" s="188" t="s">
        <v>122</v>
      </c>
      <c r="AU625" s="188" t="s">
        <v>84</v>
      </c>
      <c r="AY625" s="19" t="s">
        <v>119</v>
      </c>
      <c r="BE625" s="189">
        <f>IF(N625="základní",J625,0)</f>
        <v>0</v>
      </c>
      <c r="BF625" s="189">
        <f>IF(N625="snížená",J625,0)</f>
        <v>0</v>
      </c>
      <c r="BG625" s="189">
        <f>IF(N625="zákl. přenesená",J625,0)</f>
        <v>0</v>
      </c>
      <c r="BH625" s="189">
        <f>IF(N625="sníž. přenesená",J625,0)</f>
        <v>0</v>
      </c>
      <c r="BI625" s="189">
        <f>IF(N625="nulová",J625,0)</f>
        <v>0</v>
      </c>
      <c r="BJ625" s="19" t="s">
        <v>79</v>
      </c>
      <c r="BK625" s="189">
        <f>ROUND(I625*H625,2)</f>
        <v>0</v>
      </c>
      <c r="BL625" s="19" t="s">
        <v>126</v>
      </c>
      <c r="BM625" s="188" t="s">
        <v>693</v>
      </c>
    </row>
    <row r="626" spans="1:65" s="2" customFormat="1" ht="29.25">
      <c r="A626" s="37"/>
      <c r="B626" s="38"/>
      <c r="C626" s="39"/>
      <c r="D626" s="190" t="s">
        <v>128</v>
      </c>
      <c r="E626" s="39"/>
      <c r="F626" s="191" t="s">
        <v>694</v>
      </c>
      <c r="G626" s="39"/>
      <c r="H626" s="39"/>
      <c r="I626" s="192"/>
      <c r="J626" s="39"/>
      <c r="K626" s="39"/>
      <c r="L626" s="42"/>
      <c r="M626" s="193"/>
      <c r="N626" s="194"/>
      <c r="O626" s="67"/>
      <c r="P626" s="67"/>
      <c r="Q626" s="67"/>
      <c r="R626" s="67"/>
      <c r="S626" s="67"/>
      <c r="T626" s="68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T626" s="19" t="s">
        <v>128</v>
      </c>
      <c r="AU626" s="19" t="s">
        <v>84</v>
      </c>
    </row>
    <row r="627" spans="1:65" s="2" customFormat="1" ht="11.25">
      <c r="A627" s="37"/>
      <c r="B627" s="38"/>
      <c r="C627" s="39"/>
      <c r="D627" s="217" t="s">
        <v>138</v>
      </c>
      <c r="E627" s="39"/>
      <c r="F627" s="218" t="s">
        <v>695</v>
      </c>
      <c r="G627" s="39"/>
      <c r="H627" s="39"/>
      <c r="I627" s="192"/>
      <c r="J627" s="39"/>
      <c r="K627" s="39"/>
      <c r="L627" s="42"/>
      <c r="M627" s="193"/>
      <c r="N627" s="194"/>
      <c r="O627" s="67"/>
      <c r="P627" s="67"/>
      <c r="Q627" s="67"/>
      <c r="R627" s="67"/>
      <c r="S627" s="67"/>
      <c r="T627" s="68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T627" s="19" t="s">
        <v>138</v>
      </c>
      <c r="AU627" s="19" t="s">
        <v>84</v>
      </c>
    </row>
    <row r="628" spans="1:65" s="13" customFormat="1" ht="11.25">
      <c r="B628" s="195"/>
      <c r="C628" s="196"/>
      <c r="D628" s="190" t="s">
        <v>129</v>
      </c>
      <c r="E628" s="197" t="s">
        <v>21</v>
      </c>
      <c r="F628" s="198" t="s">
        <v>696</v>
      </c>
      <c r="G628" s="196"/>
      <c r="H628" s="199">
        <v>1.56</v>
      </c>
      <c r="I628" s="200"/>
      <c r="J628" s="196"/>
      <c r="K628" s="196"/>
      <c r="L628" s="201"/>
      <c r="M628" s="202"/>
      <c r="N628" s="203"/>
      <c r="O628" s="203"/>
      <c r="P628" s="203"/>
      <c r="Q628" s="203"/>
      <c r="R628" s="203"/>
      <c r="S628" s="203"/>
      <c r="T628" s="204"/>
      <c r="AT628" s="205" t="s">
        <v>129</v>
      </c>
      <c r="AU628" s="205" t="s">
        <v>84</v>
      </c>
      <c r="AV628" s="13" t="s">
        <v>84</v>
      </c>
      <c r="AW628" s="13" t="s">
        <v>36</v>
      </c>
      <c r="AX628" s="13" t="s">
        <v>79</v>
      </c>
      <c r="AY628" s="205" t="s">
        <v>119</v>
      </c>
    </row>
    <row r="629" spans="1:65" s="12" customFormat="1" ht="22.9" customHeight="1">
      <c r="B629" s="161"/>
      <c r="C629" s="162"/>
      <c r="D629" s="163" t="s">
        <v>73</v>
      </c>
      <c r="E629" s="175" t="s">
        <v>697</v>
      </c>
      <c r="F629" s="175" t="s">
        <v>698</v>
      </c>
      <c r="G629" s="162"/>
      <c r="H629" s="162"/>
      <c r="I629" s="165"/>
      <c r="J629" s="176">
        <f>BK629</f>
        <v>0</v>
      </c>
      <c r="K629" s="162"/>
      <c r="L629" s="167"/>
      <c r="M629" s="168"/>
      <c r="N629" s="169"/>
      <c r="O629" s="169"/>
      <c r="P629" s="170">
        <f>SUM(P630:P632)</f>
        <v>0</v>
      </c>
      <c r="Q629" s="169"/>
      <c r="R629" s="170">
        <f>SUM(R630:R632)</f>
        <v>0</v>
      </c>
      <c r="S629" s="169"/>
      <c r="T629" s="171">
        <f>SUM(T630:T632)</f>
        <v>0</v>
      </c>
      <c r="AR629" s="172" t="s">
        <v>79</v>
      </c>
      <c r="AT629" s="173" t="s">
        <v>73</v>
      </c>
      <c r="AU629" s="173" t="s">
        <v>79</v>
      </c>
      <c r="AY629" s="172" t="s">
        <v>119</v>
      </c>
      <c r="BK629" s="174">
        <f>SUM(BK630:BK632)</f>
        <v>0</v>
      </c>
    </row>
    <row r="630" spans="1:65" s="2" customFormat="1" ht="21.75" customHeight="1">
      <c r="A630" s="37"/>
      <c r="B630" s="38"/>
      <c r="C630" s="177" t="s">
        <v>699</v>
      </c>
      <c r="D630" s="177" t="s">
        <v>122</v>
      </c>
      <c r="E630" s="178" t="s">
        <v>700</v>
      </c>
      <c r="F630" s="179" t="s">
        <v>701</v>
      </c>
      <c r="G630" s="180" t="s">
        <v>658</v>
      </c>
      <c r="H630" s="181">
        <v>6.1289999999999996</v>
      </c>
      <c r="I630" s="182"/>
      <c r="J630" s="183">
        <f>ROUND(I630*H630,2)</f>
        <v>0</v>
      </c>
      <c r="K630" s="179" t="s">
        <v>135</v>
      </c>
      <c r="L630" s="42"/>
      <c r="M630" s="184" t="s">
        <v>21</v>
      </c>
      <c r="N630" s="185" t="s">
        <v>45</v>
      </c>
      <c r="O630" s="67"/>
      <c r="P630" s="186">
        <f>O630*H630</f>
        <v>0</v>
      </c>
      <c r="Q630" s="186">
        <v>0</v>
      </c>
      <c r="R630" s="186">
        <f>Q630*H630</f>
        <v>0</v>
      </c>
      <c r="S630" s="186">
        <v>0</v>
      </c>
      <c r="T630" s="187">
        <f>S630*H630</f>
        <v>0</v>
      </c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R630" s="188" t="s">
        <v>126</v>
      </c>
      <c r="AT630" s="188" t="s">
        <v>122</v>
      </c>
      <c r="AU630" s="188" t="s">
        <v>84</v>
      </c>
      <c r="AY630" s="19" t="s">
        <v>119</v>
      </c>
      <c r="BE630" s="189">
        <f>IF(N630="základní",J630,0)</f>
        <v>0</v>
      </c>
      <c r="BF630" s="189">
        <f>IF(N630="snížená",J630,0)</f>
        <v>0</v>
      </c>
      <c r="BG630" s="189">
        <f>IF(N630="zákl. přenesená",J630,0)</f>
        <v>0</v>
      </c>
      <c r="BH630" s="189">
        <f>IF(N630="sníž. přenesená",J630,0)</f>
        <v>0</v>
      </c>
      <c r="BI630" s="189">
        <f>IF(N630="nulová",J630,0)</f>
        <v>0</v>
      </c>
      <c r="BJ630" s="19" t="s">
        <v>79</v>
      </c>
      <c r="BK630" s="189">
        <f>ROUND(I630*H630,2)</f>
        <v>0</v>
      </c>
      <c r="BL630" s="19" t="s">
        <v>126</v>
      </c>
      <c r="BM630" s="188" t="s">
        <v>702</v>
      </c>
    </row>
    <row r="631" spans="1:65" s="2" customFormat="1" ht="39">
      <c r="A631" s="37"/>
      <c r="B631" s="38"/>
      <c r="C631" s="39"/>
      <c r="D631" s="190" t="s">
        <v>128</v>
      </c>
      <c r="E631" s="39"/>
      <c r="F631" s="191" t="s">
        <v>703</v>
      </c>
      <c r="G631" s="39"/>
      <c r="H631" s="39"/>
      <c r="I631" s="192"/>
      <c r="J631" s="39"/>
      <c r="K631" s="39"/>
      <c r="L631" s="42"/>
      <c r="M631" s="193"/>
      <c r="N631" s="194"/>
      <c r="O631" s="67"/>
      <c r="P631" s="67"/>
      <c r="Q631" s="67"/>
      <c r="R631" s="67"/>
      <c r="S631" s="67"/>
      <c r="T631" s="68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T631" s="19" t="s">
        <v>128</v>
      </c>
      <c r="AU631" s="19" t="s">
        <v>84</v>
      </c>
    </row>
    <row r="632" spans="1:65" s="2" customFormat="1" ht="11.25">
      <c r="A632" s="37"/>
      <c r="B632" s="38"/>
      <c r="C632" s="39"/>
      <c r="D632" s="217" t="s">
        <v>138</v>
      </c>
      <c r="E632" s="39"/>
      <c r="F632" s="218" t="s">
        <v>704</v>
      </c>
      <c r="G632" s="39"/>
      <c r="H632" s="39"/>
      <c r="I632" s="192"/>
      <c r="J632" s="39"/>
      <c r="K632" s="39"/>
      <c r="L632" s="42"/>
      <c r="M632" s="193"/>
      <c r="N632" s="194"/>
      <c r="O632" s="67"/>
      <c r="P632" s="67"/>
      <c r="Q632" s="67"/>
      <c r="R632" s="67"/>
      <c r="S632" s="67"/>
      <c r="T632" s="68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9" t="s">
        <v>138</v>
      </c>
      <c r="AU632" s="19" t="s">
        <v>84</v>
      </c>
    </row>
    <row r="633" spans="1:65" s="12" customFormat="1" ht="25.9" customHeight="1">
      <c r="B633" s="161"/>
      <c r="C633" s="162"/>
      <c r="D633" s="163" t="s">
        <v>73</v>
      </c>
      <c r="E633" s="164" t="s">
        <v>705</v>
      </c>
      <c r="F633" s="164" t="s">
        <v>706</v>
      </c>
      <c r="G633" s="162"/>
      <c r="H633" s="162"/>
      <c r="I633" s="165"/>
      <c r="J633" s="166">
        <f>BK633</f>
        <v>0</v>
      </c>
      <c r="K633" s="162"/>
      <c r="L633" s="167"/>
      <c r="M633" s="168"/>
      <c r="N633" s="169"/>
      <c r="O633" s="169"/>
      <c r="P633" s="170">
        <f>P634+P654+P787+P797+P800+P807+P953</f>
        <v>0</v>
      </c>
      <c r="Q633" s="169"/>
      <c r="R633" s="170">
        <f>R634+R654+R787+R797+R800+R807+R953</f>
        <v>2.7735515899999994</v>
      </c>
      <c r="S633" s="169"/>
      <c r="T633" s="171">
        <f>T634+T654+T787+T797+T800+T807+T953</f>
        <v>2.0212460000000001</v>
      </c>
      <c r="AR633" s="172" t="s">
        <v>84</v>
      </c>
      <c r="AT633" s="173" t="s">
        <v>73</v>
      </c>
      <c r="AU633" s="173" t="s">
        <v>74</v>
      </c>
      <c r="AY633" s="172" t="s">
        <v>119</v>
      </c>
      <c r="BK633" s="174">
        <f>BK634+BK654+BK787+BK797+BK800+BK807+BK953</f>
        <v>0</v>
      </c>
    </row>
    <row r="634" spans="1:65" s="12" customFormat="1" ht="22.9" customHeight="1">
      <c r="B634" s="161"/>
      <c r="C634" s="162"/>
      <c r="D634" s="163" t="s">
        <v>73</v>
      </c>
      <c r="E634" s="175" t="s">
        <v>707</v>
      </c>
      <c r="F634" s="175" t="s">
        <v>708</v>
      </c>
      <c r="G634" s="162"/>
      <c r="H634" s="162"/>
      <c r="I634" s="165"/>
      <c r="J634" s="176">
        <f>BK634</f>
        <v>0</v>
      </c>
      <c r="K634" s="162"/>
      <c r="L634" s="167"/>
      <c r="M634" s="168"/>
      <c r="N634" s="169"/>
      <c r="O634" s="169"/>
      <c r="P634" s="170">
        <f>SUM(P635:P653)</f>
        <v>0</v>
      </c>
      <c r="Q634" s="169"/>
      <c r="R634" s="170">
        <f>SUM(R635:R653)</f>
        <v>0.72428199999999998</v>
      </c>
      <c r="S634" s="169"/>
      <c r="T634" s="171">
        <f>SUM(T635:T653)</f>
        <v>0.347694</v>
      </c>
      <c r="AR634" s="172" t="s">
        <v>84</v>
      </c>
      <c r="AT634" s="173" t="s">
        <v>73</v>
      </c>
      <c r="AU634" s="173" t="s">
        <v>79</v>
      </c>
      <c r="AY634" s="172" t="s">
        <v>119</v>
      </c>
      <c r="BK634" s="174">
        <f>SUM(BK635:BK653)</f>
        <v>0</v>
      </c>
    </row>
    <row r="635" spans="1:65" s="2" customFormat="1" ht="16.5" customHeight="1">
      <c r="A635" s="37"/>
      <c r="B635" s="38"/>
      <c r="C635" s="177" t="s">
        <v>709</v>
      </c>
      <c r="D635" s="177" t="s">
        <v>122</v>
      </c>
      <c r="E635" s="178" t="s">
        <v>710</v>
      </c>
      <c r="F635" s="179" t="s">
        <v>711</v>
      </c>
      <c r="G635" s="180" t="s">
        <v>125</v>
      </c>
      <c r="H635" s="181">
        <v>208.2</v>
      </c>
      <c r="I635" s="182"/>
      <c r="J635" s="183">
        <f>ROUND(I635*H635,2)</f>
        <v>0</v>
      </c>
      <c r="K635" s="179" t="s">
        <v>135</v>
      </c>
      <c r="L635" s="42"/>
      <c r="M635" s="184" t="s">
        <v>21</v>
      </c>
      <c r="N635" s="185" t="s">
        <v>45</v>
      </c>
      <c r="O635" s="67"/>
      <c r="P635" s="186">
        <f>O635*H635</f>
        <v>0</v>
      </c>
      <c r="Q635" s="186">
        <v>0</v>
      </c>
      <c r="R635" s="186">
        <f>Q635*H635</f>
        <v>0</v>
      </c>
      <c r="S635" s="186">
        <v>1.67E-3</v>
      </c>
      <c r="T635" s="187">
        <f>S635*H635</f>
        <v>0.347694</v>
      </c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R635" s="188" t="s">
        <v>341</v>
      </c>
      <c r="AT635" s="188" t="s">
        <v>122</v>
      </c>
      <c r="AU635" s="188" t="s">
        <v>84</v>
      </c>
      <c r="AY635" s="19" t="s">
        <v>119</v>
      </c>
      <c r="BE635" s="189">
        <f>IF(N635="základní",J635,0)</f>
        <v>0</v>
      </c>
      <c r="BF635" s="189">
        <f>IF(N635="snížená",J635,0)</f>
        <v>0</v>
      </c>
      <c r="BG635" s="189">
        <f>IF(N635="zákl. přenesená",J635,0)</f>
        <v>0</v>
      </c>
      <c r="BH635" s="189">
        <f>IF(N635="sníž. přenesená",J635,0)</f>
        <v>0</v>
      </c>
      <c r="BI635" s="189">
        <f>IF(N635="nulová",J635,0)</f>
        <v>0</v>
      </c>
      <c r="BJ635" s="19" t="s">
        <v>79</v>
      </c>
      <c r="BK635" s="189">
        <f>ROUND(I635*H635,2)</f>
        <v>0</v>
      </c>
      <c r="BL635" s="19" t="s">
        <v>341</v>
      </c>
      <c r="BM635" s="188" t="s">
        <v>712</v>
      </c>
    </row>
    <row r="636" spans="1:65" s="2" customFormat="1" ht="11.25">
      <c r="A636" s="37"/>
      <c r="B636" s="38"/>
      <c r="C636" s="39"/>
      <c r="D636" s="190" t="s">
        <v>128</v>
      </c>
      <c r="E636" s="39"/>
      <c r="F636" s="191" t="s">
        <v>713</v>
      </c>
      <c r="G636" s="39"/>
      <c r="H636" s="39"/>
      <c r="I636" s="192"/>
      <c r="J636" s="39"/>
      <c r="K636" s="39"/>
      <c r="L636" s="42"/>
      <c r="M636" s="193"/>
      <c r="N636" s="194"/>
      <c r="O636" s="67"/>
      <c r="P636" s="67"/>
      <c r="Q636" s="67"/>
      <c r="R636" s="67"/>
      <c r="S636" s="67"/>
      <c r="T636" s="68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T636" s="19" t="s">
        <v>128</v>
      </c>
      <c r="AU636" s="19" t="s">
        <v>84</v>
      </c>
    </row>
    <row r="637" spans="1:65" s="2" customFormat="1" ht="11.25">
      <c r="A637" s="37"/>
      <c r="B637" s="38"/>
      <c r="C637" s="39"/>
      <c r="D637" s="217" t="s">
        <v>138</v>
      </c>
      <c r="E637" s="39"/>
      <c r="F637" s="218" t="s">
        <v>714</v>
      </c>
      <c r="G637" s="39"/>
      <c r="H637" s="39"/>
      <c r="I637" s="192"/>
      <c r="J637" s="39"/>
      <c r="K637" s="39"/>
      <c r="L637" s="42"/>
      <c r="M637" s="193"/>
      <c r="N637" s="194"/>
      <c r="O637" s="67"/>
      <c r="P637" s="67"/>
      <c r="Q637" s="67"/>
      <c r="R637" s="67"/>
      <c r="S637" s="67"/>
      <c r="T637" s="68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T637" s="19" t="s">
        <v>138</v>
      </c>
      <c r="AU637" s="19" t="s">
        <v>84</v>
      </c>
    </row>
    <row r="638" spans="1:65" s="13" customFormat="1" ht="11.25">
      <c r="B638" s="195"/>
      <c r="C638" s="196"/>
      <c r="D638" s="190" t="s">
        <v>129</v>
      </c>
      <c r="E638" s="197" t="s">
        <v>21</v>
      </c>
      <c r="F638" s="198" t="s">
        <v>715</v>
      </c>
      <c r="G638" s="196"/>
      <c r="H638" s="199">
        <v>178.6</v>
      </c>
      <c r="I638" s="200"/>
      <c r="J638" s="196"/>
      <c r="K638" s="196"/>
      <c r="L638" s="201"/>
      <c r="M638" s="202"/>
      <c r="N638" s="203"/>
      <c r="O638" s="203"/>
      <c r="P638" s="203"/>
      <c r="Q638" s="203"/>
      <c r="R638" s="203"/>
      <c r="S638" s="203"/>
      <c r="T638" s="204"/>
      <c r="AT638" s="205" t="s">
        <v>129</v>
      </c>
      <c r="AU638" s="205" t="s">
        <v>84</v>
      </c>
      <c r="AV638" s="13" t="s">
        <v>84</v>
      </c>
      <c r="AW638" s="13" t="s">
        <v>36</v>
      </c>
      <c r="AX638" s="13" t="s">
        <v>74</v>
      </c>
      <c r="AY638" s="205" t="s">
        <v>119</v>
      </c>
    </row>
    <row r="639" spans="1:65" s="13" customFormat="1" ht="11.25">
      <c r="B639" s="195"/>
      <c r="C639" s="196"/>
      <c r="D639" s="190" t="s">
        <v>129</v>
      </c>
      <c r="E639" s="197" t="s">
        <v>21</v>
      </c>
      <c r="F639" s="198" t="s">
        <v>716</v>
      </c>
      <c r="G639" s="196"/>
      <c r="H639" s="199">
        <v>17</v>
      </c>
      <c r="I639" s="200"/>
      <c r="J639" s="196"/>
      <c r="K639" s="196"/>
      <c r="L639" s="201"/>
      <c r="M639" s="202"/>
      <c r="N639" s="203"/>
      <c r="O639" s="203"/>
      <c r="P639" s="203"/>
      <c r="Q639" s="203"/>
      <c r="R639" s="203"/>
      <c r="S639" s="203"/>
      <c r="T639" s="204"/>
      <c r="AT639" s="205" t="s">
        <v>129</v>
      </c>
      <c r="AU639" s="205" t="s">
        <v>84</v>
      </c>
      <c r="AV639" s="13" t="s">
        <v>84</v>
      </c>
      <c r="AW639" s="13" t="s">
        <v>36</v>
      </c>
      <c r="AX639" s="13" t="s">
        <v>74</v>
      </c>
      <c r="AY639" s="205" t="s">
        <v>119</v>
      </c>
    </row>
    <row r="640" spans="1:65" s="13" customFormat="1" ht="11.25">
      <c r="B640" s="195"/>
      <c r="C640" s="196"/>
      <c r="D640" s="190" t="s">
        <v>129</v>
      </c>
      <c r="E640" s="197" t="s">
        <v>21</v>
      </c>
      <c r="F640" s="198" t="s">
        <v>717</v>
      </c>
      <c r="G640" s="196"/>
      <c r="H640" s="199">
        <v>12.6</v>
      </c>
      <c r="I640" s="200"/>
      <c r="J640" s="196"/>
      <c r="K640" s="196"/>
      <c r="L640" s="201"/>
      <c r="M640" s="202"/>
      <c r="N640" s="203"/>
      <c r="O640" s="203"/>
      <c r="P640" s="203"/>
      <c r="Q640" s="203"/>
      <c r="R640" s="203"/>
      <c r="S640" s="203"/>
      <c r="T640" s="204"/>
      <c r="AT640" s="205" t="s">
        <v>129</v>
      </c>
      <c r="AU640" s="205" t="s">
        <v>84</v>
      </c>
      <c r="AV640" s="13" t="s">
        <v>84</v>
      </c>
      <c r="AW640" s="13" t="s">
        <v>36</v>
      </c>
      <c r="AX640" s="13" t="s">
        <v>74</v>
      </c>
      <c r="AY640" s="205" t="s">
        <v>119</v>
      </c>
    </row>
    <row r="641" spans="1:65" s="14" customFormat="1" ht="11.25">
      <c r="B641" s="206"/>
      <c r="C641" s="207"/>
      <c r="D641" s="190" t="s">
        <v>129</v>
      </c>
      <c r="E641" s="208" t="s">
        <v>21</v>
      </c>
      <c r="F641" s="209" t="s">
        <v>132</v>
      </c>
      <c r="G641" s="207"/>
      <c r="H641" s="210">
        <v>208.2</v>
      </c>
      <c r="I641" s="211"/>
      <c r="J641" s="207"/>
      <c r="K641" s="207"/>
      <c r="L641" s="212"/>
      <c r="M641" s="213"/>
      <c r="N641" s="214"/>
      <c r="O641" s="214"/>
      <c r="P641" s="214"/>
      <c r="Q641" s="214"/>
      <c r="R641" s="214"/>
      <c r="S641" s="214"/>
      <c r="T641" s="215"/>
      <c r="AT641" s="216" t="s">
        <v>129</v>
      </c>
      <c r="AU641" s="216" t="s">
        <v>84</v>
      </c>
      <c r="AV641" s="14" t="s">
        <v>126</v>
      </c>
      <c r="AW641" s="14" t="s">
        <v>36</v>
      </c>
      <c r="AX641" s="14" t="s">
        <v>79</v>
      </c>
      <c r="AY641" s="216" t="s">
        <v>119</v>
      </c>
    </row>
    <row r="642" spans="1:65" s="2" customFormat="1" ht="49.15" customHeight="1">
      <c r="A642" s="37"/>
      <c r="B642" s="38"/>
      <c r="C642" s="177" t="s">
        <v>718</v>
      </c>
      <c r="D642" s="177" t="s">
        <v>122</v>
      </c>
      <c r="E642" s="178" t="s">
        <v>719</v>
      </c>
      <c r="F642" s="179" t="s">
        <v>720</v>
      </c>
      <c r="G642" s="180" t="s">
        <v>125</v>
      </c>
      <c r="H642" s="181">
        <v>178.6</v>
      </c>
      <c r="I642" s="182"/>
      <c r="J642" s="183">
        <f>ROUND(I642*H642,2)</f>
        <v>0</v>
      </c>
      <c r="K642" s="179" t="s">
        <v>21</v>
      </c>
      <c r="L642" s="42"/>
      <c r="M642" s="184" t="s">
        <v>21</v>
      </c>
      <c r="N642" s="185" t="s">
        <v>45</v>
      </c>
      <c r="O642" s="67"/>
      <c r="P642" s="186">
        <f>O642*H642</f>
        <v>0</v>
      </c>
      <c r="Q642" s="186">
        <v>3.5799999999999998E-3</v>
      </c>
      <c r="R642" s="186">
        <f>Q642*H642</f>
        <v>0.63938799999999996</v>
      </c>
      <c r="S642" s="186">
        <v>0</v>
      </c>
      <c r="T642" s="187">
        <f>S642*H642</f>
        <v>0</v>
      </c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R642" s="188" t="s">
        <v>341</v>
      </c>
      <c r="AT642" s="188" t="s">
        <v>122</v>
      </c>
      <c r="AU642" s="188" t="s">
        <v>84</v>
      </c>
      <c r="AY642" s="19" t="s">
        <v>119</v>
      </c>
      <c r="BE642" s="189">
        <f>IF(N642="základní",J642,0)</f>
        <v>0</v>
      </c>
      <c r="BF642" s="189">
        <f>IF(N642="snížená",J642,0)</f>
        <v>0</v>
      </c>
      <c r="BG642" s="189">
        <f>IF(N642="zákl. přenesená",J642,0)</f>
        <v>0</v>
      </c>
      <c r="BH642" s="189">
        <f>IF(N642="sníž. přenesená",J642,0)</f>
        <v>0</v>
      </c>
      <c r="BI642" s="189">
        <f>IF(N642="nulová",J642,0)</f>
        <v>0</v>
      </c>
      <c r="BJ642" s="19" t="s">
        <v>79</v>
      </c>
      <c r="BK642" s="189">
        <f>ROUND(I642*H642,2)</f>
        <v>0</v>
      </c>
      <c r="BL642" s="19" t="s">
        <v>341</v>
      </c>
      <c r="BM642" s="188" t="s">
        <v>721</v>
      </c>
    </row>
    <row r="643" spans="1:65" s="2" customFormat="1" ht="29.25">
      <c r="A643" s="37"/>
      <c r="B643" s="38"/>
      <c r="C643" s="39"/>
      <c r="D643" s="190" t="s">
        <v>128</v>
      </c>
      <c r="E643" s="39"/>
      <c r="F643" s="191" t="s">
        <v>722</v>
      </c>
      <c r="G643" s="39"/>
      <c r="H643" s="39"/>
      <c r="I643" s="192"/>
      <c r="J643" s="39"/>
      <c r="K643" s="39"/>
      <c r="L643" s="42"/>
      <c r="M643" s="193"/>
      <c r="N643" s="194"/>
      <c r="O643" s="67"/>
      <c r="P643" s="67"/>
      <c r="Q643" s="67"/>
      <c r="R643" s="67"/>
      <c r="S643" s="67"/>
      <c r="T643" s="68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T643" s="19" t="s">
        <v>128</v>
      </c>
      <c r="AU643" s="19" t="s">
        <v>84</v>
      </c>
    </row>
    <row r="644" spans="1:65" s="2" customFormat="1" ht="49.15" customHeight="1">
      <c r="A644" s="37"/>
      <c r="B644" s="38"/>
      <c r="C644" s="177" t="s">
        <v>723</v>
      </c>
      <c r="D644" s="177" t="s">
        <v>122</v>
      </c>
      <c r="E644" s="178" t="s">
        <v>724</v>
      </c>
      <c r="F644" s="179" t="s">
        <v>725</v>
      </c>
      <c r="G644" s="180" t="s">
        <v>125</v>
      </c>
      <c r="H644" s="181">
        <v>17</v>
      </c>
      <c r="I644" s="182"/>
      <c r="J644" s="183">
        <f>ROUND(I644*H644,2)</f>
        <v>0</v>
      </c>
      <c r="K644" s="179" t="s">
        <v>21</v>
      </c>
      <c r="L644" s="42"/>
      <c r="M644" s="184" t="s">
        <v>21</v>
      </c>
      <c r="N644" s="185" t="s">
        <v>45</v>
      </c>
      <c r="O644" s="67"/>
      <c r="P644" s="186">
        <f>O644*H644</f>
        <v>0</v>
      </c>
      <c r="Q644" s="186">
        <v>3.0000000000000001E-3</v>
      </c>
      <c r="R644" s="186">
        <f>Q644*H644</f>
        <v>5.1000000000000004E-2</v>
      </c>
      <c r="S644" s="186">
        <v>0</v>
      </c>
      <c r="T644" s="187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188" t="s">
        <v>341</v>
      </c>
      <c r="AT644" s="188" t="s">
        <v>122</v>
      </c>
      <c r="AU644" s="188" t="s">
        <v>84</v>
      </c>
      <c r="AY644" s="19" t="s">
        <v>119</v>
      </c>
      <c r="BE644" s="189">
        <f>IF(N644="základní",J644,0)</f>
        <v>0</v>
      </c>
      <c r="BF644" s="189">
        <f>IF(N644="snížená",J644,0)</f>
        <v>0</v>
      </c>
      <c r="BG644" s="189">
        <f>IF(N644="zákl. přenesená",J644,0)</f>
        <v>0</v>
      </c>
      <c r="BH644" s="189">
        <f>IF(N644="sníž. přenesená",J644,0)</f>
        <v>0</v>
      </c>
      <c r="BI644" s="189">
        <f>IF(N644="nulová",J644,0)</f>
        <v>0</v>
      </c>
      <c r="BJ644" s="19" t="s">
        <v>79</v>
      </c>
      <c r="BK644" s="189">
        <f>ROUND(I644*H644,2)</f>
        <v>0</v>
      </c>
      <c r="BL644" s="19" t="s">
        <v>341</v>
      </c>
      <c r="BM644" s="188" t="s">
        <v>726</v>
      </c>
    </row>
    <row r="645" spans="1:65" s="2" customFormat="1" ht="29.25">
      <c r="A645" s="37"/>
      <c r="B645" s="38"/>
      <c r="C645" s="39"/>
      <c r="D645" s="190" t="s">
        <v>128</v>
      </c>
      <c r="E645" s="39"/>
      <c r="F645" s="191" t="s">
        <v>727</v>
      </c>
      <c r="G645" s="39"/>
      <c r="H645" s="39"/>
      <c r="I645" s="192"/>
      <c r="J645" s="39"/>
      <c r="K645" s="39"/>
      <c r="L645" s="42"/>
      <c r="M645" s="193"/>
      <c r="N645" s="194"/>
      <c r="O645" s="67"/>
      <c r="P645" s="67"/>
      <c r="Q645" s="67"/>
      <c r="R645" s="67"/>
      <c r="S645" s="67"/>
      <c r="T645" s="68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19" t="s">
        <v>128</v>
      </c>
      <c r="AU645" s="19" t="s">
        <v>84</v>
      </c>
    </row>
    <row r="646" spans="1:65" s="2" customFormat="1" ht="49.15" customHeight="1">
      <c r="A646" s="37"/>
      <c r="B646" s="38"/>
      <c r="C646" s="177" t="s">
        <v>728</v>
      </c>
      <c r="D646" s="177" t="s">
        <v>122</v>
      </c>
      <c r="E646" s="178" t="s">
        <v>729</v>
      </c>
      <c r="F646" s="179" t="s">
        <v>730</v>
      </c>
      <c r="G646" s="180" t="s">
        <v>125</v>
      </c>
      <c r="H646" s="181">
        <v>12.6</v>
      </c>
      <c r="I646" s="182"/>
      <c r="J646" s="183">
        <f>ROUND(I646*H646,2)</f>
        <v>0</v>
      </c>
      <c r="K646" s="179" t="s">
        <v>21</v>
      </c>
      <c r="L646" s="42"/>
      <c r="M646" s="184" t="s">
        <v>21</v>
      </c>
      <c r="N646" s="185" t="s">
        <v>45</v>
      </c>
      <c r="O646" s="67"/>
      <c r="P646" s="186">
        <f>O646*H646</f>
        <v>0</v>
      </c>
      <c r="Q646" s="186">
        <v>2.6900000000000001E-3</v>
      </c>
      <c r="R646" s="186">
        <f>Q646*H646</f>
        <v>3.3894000000000001E-2</v>
      </c>
      <c r="S646" s="186">
        <v>0</v>
      </c>
      <c r="T646" s="187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8" t="s">
        <v>341</v>
      </c>
      <c r="AT646" s="188" t="s">
        <v>122</v>
      </c>
      <c r="AU646" s="188" t="s">
        <v>84</v>
      </c>
      <c r="AY646" s="19" t="s">
        <v>119</v>
      </c>
      <c r="BE646" s="189">
        <f>IF(N646="základní",J646,0)</f>
        <v>0</v>
      </c>
      <c r="BF646" s="189">
        <f>IF(N646="snížená",J646,0)</f>
        <v>0</v>
      </c>
      <c r="BG646" s="189">
        <f>IF(N646="zákl. přenesená",J646,0)</f>
        <v>0</v>
      </c>
      <c r="BH646" s="189">
        <f>IF(N646="sníž. přenesená",J646,0)</f>
        <v>0</v>
      </c>
      <c r="BI646" s="189">
        <f>IF(N646="nulová",J646,0)</f>
        <v>0</v>
      </c>
      <c r="BJ646" s="19" t="s">
        <v>79</v>
      </c>
      <c r="BK646" s="189">
        <f>ROUND(I646*H646,2)</f>
        <v>0</v>
      </c>
      <c r="BL646" s="19" t="s">
        <v>341</v>
      </c>
      <c r="BM646" s="188" t="s">
        <v>731</v>
      </c>
    </row>
    <row r="647" spans="1:65" s="2" customFormat="1" ht="29.25">
      <c r="A647" s="37"/>
      <c r="B647" s="38"/>
      <c r="C647" s="39"/>
      <c r="D647" s="190" t="s">
        <v>128</v>
      </c>
      <c r="E647" s="39"/>
      <c r="F647" s="191" t="s">
        <v>732</v>
      </c>
      <c r="G647" s="39"/>
      <c r="H647" s="39"/>
      <c r="I647" s="192"/>
      <c r="J647" s="39"/>
      <c r="K647" s="39"/>
      <c r="L647" s="42"/>
      <c r="M647" s="193"/>
      <c r="N647" s="194"/>
      <c r="O647" s="67"/>
      <c r="P647" s="67"/>
      <c r="Q647" s="67"/>
      <c r="R647" s="67"/>
      <c r="S647" s="67"/>
      <c r="T647" s="68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19" t="s">
        <v>128</v>
      </c>
      <c r="AU647" s="19" t="s">
        <v>84</v>
      </c>
    </row>
    <row r="648" spans="1:65" s="2" customFormat="1" ht="24.2" customHeight="1">
      <c r="A648" s="37"/>
      <c r="B648" s="38"/>
      <c r="C648" s="177" t="s">
        <v>733</v>
      </c>
      <c r="D648" s="177" t="s">
        <v>122</v>
      </c>
      <c r="E648" s="178" t="s">
        <v>734</v>
      </c>
      <c r="F648" s="179" t="s">
        <v>735</v>
      </c>
      <c r="G648" s="180" t="s">
        <v>736</v>
      </c>
      <c r="H648" s="250"/>
      <c r="I648" s="182"/>
      <c r="J648" s="183">
        <f>ROUND(I648*H648,2)</f>
        <v>0</v>
      </c>
      <c r="K648" s="179" t="s">
        <v>135</v>
      </c>
      <c r="L648" s="42"/>
      <c r="M648" s="184" t="s">
        <v>21</v>
      </c>
      <c r="N648" s="185" t="s">
        <v>45</v>
      </c>
      <c r="O648" s="67"/>
      <c r="P648" s="186">
        <f>O648*H648</f>
        <v>0</v>
      </c>
      <c r="Q648" s="186">
        <v>0</v>
      </c>
      <c r="R648" s="186">
        <f>Q648*H648</f>
        <v>0</v>
      </c>
      <c r="S648" s="186">
        <v>0</v>
      </c>
      <c r="T648" s="187">
        <f>S648*H648</f>
        <v>0</v>
      </c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R648" s="188" t="s">
        <v>341</v>
      </c>
      <c r="AT648" s="188" t="s">
        <v>122</v>
      </c>
      <c r="AU648" s="188" t="s">
        <v>84</v>
      </c>
      <c r="AY648" s="19" t="s">
        <v>119</v>
      </c>
      <c r="BE648" s="189">
        <f>IF(N648="základní",J648,0)</f>
        <v>0</v>
      </c>
      <c r="BF648" s="189">
        <f>IF(N648="snížená",J648,0)</f>
        <v>0</v>
      </c>
      <c r="BG648" s="189">
        <f>IF(N648="zákl. přenesená",J648,0)</f>
        <v>0</v>
      </c>
      <c r="BH648" s="189">
        <f>IF(N648="sníž. přenesená",J648,0)</f>
        <v>0</v>
      </c>
      <c r="BI648" s="189">
        <f>IF(N648="nulová",J648,0)</f>
        <v>0</v>
      </c>
      <c r="BJ648" s="19" t="s">
        <v>79</v>
      </c>
      <c r="BK648" s="189">
        <f>ROUND(I648*H648,2)</f>
        <v>0</v>
      </c>
      <c r="BL648" s="19" t="s">
        <v>341</v>
      </c>
      <c r="BM648" s="188" t="s">
        <v>737</v>
      </c>
    </row>
    <row r="649" spans="1:65" s="2" customFormat="1" ht="29.25">
      <c r="A649" s="37"/>
      <c r="B649" s="38"/>
      <c r="C649" s="39"/>
      <c r="D649" s="190" t="s">
        <v>128</v>
      </c>
      <c r="E649" s="39"/>
      <c r="F649" s="191" t="s">
        <v>738</v>
      </c>
      <c r="G649" s="39"/>
      <c r="H649" s="39"/>
      <c r="I649" s="192"/>
      <c r="J649" s="39"/>
      <c r="K649" s="39"/>
      <c r="L649" s="42"/>
      <c r="M649" s="193"/>
      <c r="N649" s="194"/>
      <c r="O649" s="67"/>
      <c r="P649" s="67"/>
      <c r="Q649" s="67"/>
      <c r="R649" s="67"/>
      <c r="S649" s="67"/>
      <c r="T649" s="68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T649" s="19" t="s">
        <v>128</v>
      </c>
      <c r="AU649" s="19" t="s">
        <v>84</v>
      </c>
    </row>
    <row r="650" spans="1:65" s="2" customFormat="1" ht="11.25">
      <c r="A650" s="37"/>
      <c r="B650" s="38"/>
      <c r="C650" s="39"/>
      <c r="D650" s="217" t="s">
        <v>138</v>
      </c>
      <c r="E650" s="39"/>
      <c r="F650" s="218" t="s">
        <v>739</v>
      </c>
      <c r="G650" s="39"/>
      <c r="H650" s="39"/>
      <c r="I650" s="192"/>
      <c r="J650" s="39"/>
      <c r="K650" s="39"/>
      <c r="L650" s="42"/>
      <c r="M650" s="193"/>
      <c r="N650" s="194"/>
      <c r="O650" s="67"/>
      <c r="P650" s="67"/>
      <c r="Q650" s="67"/>
      <c r="R650" s="67"/>
      <c r="S650" s="67"/>
      <c r="T650" s="68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19" t="s">
        <v>138</v>
      </c>
      <c r="AU650" s="19" t="s">
        <v>84</v>
      </c>
    </row>
    <row r="651" spans="1:65" s="2" customFormat="1" ht="24.2" customHeight="1">
      <c r="A651" s="37"/>
      <c r="B651" s="38"/>
      <c r="C651" s="177" t="s">
        <v>740</v>
      </c>
      <c r="D651" s="177" t="s">
        <v>122</v>
      </c>
      <c r="E651" s="178" t="s">
        <v>741</v>
      </c>
      <c r="F651" s="179" t="s">
        <v>742</v>
      </c>
      <c r="G651" s="180" t="s">
        <v>736</v>
      </c>
      <c r="H651" s="250"/>
      <c r="I651" s="182"/>
      <c r="J651" s="183">
        <f>ROUND(I651*H651,2)</f>
        <v>0</v>
      </c>
      <c r="K651" s="179" t="s">
        <v>135</v>
      </c>
      <c r="L651" s="42"/>
      <c r="M651" s="184" t="s">
        <v>21</v>
      </c>
      <c r="N651" s="185" t="s">
        <v>45</v>
      </c>
      <c r="O651" s="67"/>
      <c r="P651" s="186">
        <f>O651*H651</f>
        <v>0</v>
      </c>
      <c r="Q651" s="186">
        <v>0</v>
      </c>
      <c r="R651" s="186">
        <f>Q651*H651</f>
        <v>0</v>
      </c>
      <c r="S651" s="186">
        <v>0</v>
      </c>
      <c r="T651" s="187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188" t="s">
        <v>341</v>
      </c>
      <c r="AT651" s="188" t="s">
        <v>122</v>
      </c>
      <c r="AU651" s="188" t="s">
        <v>84</v>
      </c>
      <c r="AY651" s="19" t="s">
        <v>119</v>
      </c>
      <c r="BE651" s="189">
        <f>IF(N651="základní",J651,0)</f>
        <v>0</v>
      </c>
      <c r="BF651" s="189">
        <f>IF(N651="snížená",J651,0)</f>
        <v>0</v>
      </c>
      <c r="BG651" s="189">
        <f>IF(N651="zákl. přenesená",J651,0)</f>
        <v>0</v>
      </c>
      <c r="BH651" s="189">
        <f>IF(N651="sníž. přenesená",J651,0)</f>
        <v>0</v>
      </c>
      <c r="BI651" s="189">
        <f>IF(N651="nulová",J651,0)</f>
        <v>0</v>
      </c>
      <c r="BJ651" s="19" t="s">
        <v>79</v>
      </c>
      <c r="BK651" s="189">
        <f>ROUND(I651*H651,2)</f>
        <v>0</v>
      </c>
      <c r="BL651" s="19" t="s">
        <v>341</v>
      </c>
      <c r="BM651" s="188" t="s">
        <v>743</v>
      </c>
    </row>
    <row r="652" spans="1:65" s="2" customFormat="1" ht="29.25">
      <c r="A652" s="37"/>
      <c r="B652" s="38"/>
      <c r="C652" s="39"/>
      <c r="D652" s="190" t="s">
        <v>128</v>
      </c>
      <c r="E652" s="39"/>
      <c r="F652" s="191" t="s">
        <v>744</v>
      </c>
      <c r="G652" s="39"/>
      <c r="H652" s="39"/>
      <c r="I652" s="192"/>
      <c r="J652" s="39"/>
      <c r="K652" s="39"/>
      <c r="L652" s="42"/>
      <c r="M652" s="193"/>
      <c r="N652" s="194"/>
      <c r="O652" s="67"/>
      <c r="P652" s="67"/>
      <c r="Q652" s="67"/>
      <c r="R652" s="67"/>
      <c r="S652" s="67"/>
      <c r="T652" s="68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9" t="s">
        <v>128</v>
      </c>
      <c r="AU652" s="19" t="s">
        <v>84</v>
      </c>
    </row>
    <row r="653" spans="1:65" s="2" customFormat="1" ht="11.25">
      <c r="A653" s="37"/>
      <c r="B653" s="38"/>
      <c r="C653" s="39"/>
      <c r="D653" s="217" t="s">
        <v>138</v>
      </c>
      <c r="E653" s="39"/>
      <c r="F653" s="218" t="s">
        <v>745</v>
      </c>
      <c r="G653" s="39"/>
      <c r="H653" s="39"/>
      <c r="I653" s="192"/>
      <c r="J653" s="39"/>
      <c r="K653" s="39"/>
      <c r="L653" s="42"/>
      <c r="M653" s="193"/>
      <c r="N653" s="194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19" t="s">
        <v>138</v>
      </c>
      <c r="AU653" s="19" t="s">
        <v>84</v>
      </c>
    </row>
    <row r="654" spans="1:65" s="12" customFormat="1" ht="22.9" customHeight="1">
      <c r="B654" s="161"/>
      <c r="C654" s="162"/>
      <c r="D654" s="163" t="s">
        <v>73</v>
      </c>
      <c r="E654" s="175" t="s">
        <v>746</v>
      </c>
      <c r="F654" s="175" t="s">
        <v>747</v>
      </c>
      <c r="G654" s="162"/>
      <c r="H654" s="162"/>
      <c r="I654" s="165"/>
      <c r="J654" s="176">
        <f>BK654</f>
        <v>0</v>
      </c>
      <c r="K654" s="162"/>
      <c r="L654" s="167"/>
      <c r="M654" s="168"/>
      <c r="N654" s="169"/>
      <c r="O654" s="169"/>
      <c r="P654" s="170">
        <f>SUM(P655:P786)</f>
        <v>0</v>
      </c>
      <c r="Q654" s="169"/>
      <c r="R654" s="170">
        <f>SUM(R655:R786)</f>
        <v>0.18695599999999998</v>
      </c>
      <c r="S654" s="169"/>
      <c r="T654" s="171">
        <f>SUM(T655:T786)</f>
        <v>0.316</v>
      </c>
      <c r="AR654" s="172" t="s">
        <v>84</v>
      </c>
      <c r="AT654" s="173" t="s">
        <v>73</v>
      </c>
      <c r="AU654" s="173" t="s">
        <v>79</v>
      </c>
      <c r="AY654" s="172" t="s">
        <v>119</v>
      </c>
      <c r="BK654" s="174">
        <f>SUM(BK655:BK786)</f>
        <v>0</v>
      </c>
    </row>
    <row r="655" spans="1:65" s="2" customFormat="1" ht="24.2" customHeight="1">
      <c r="A655" s="37"/>
      <c r="B655" s="38"/>
      <c r="C655" s="177" t="s">
        <v>748</v>
      </c>
      <c r="D655" s="177" t="s">
        <v>122</v>
      </c>
      <c r="E655" s="178" t="s">
        <v>749</v>
      </c>
      <c r="F655" s="179" t="s">
        <v>750</v>
      </c>
      <c r="G655" s="180" t="s">
        <v>218</v>
      </c>
      <c r="H655" s="181">
        <v>2</v>
      </c>
      <c r="I655" s="182"/>
      <c r="J655" s="183">
        <f>ROUND(I655*H655,2)</f>
        <v>0</v>
      </c>
      <c r="K655" s="179" t="s">
        <v>135</v>
      </c>
      <c r="L655" s="42"/>
      <c r="M655" s="184" t="s">
        <v>21</v>
      </c>
      <c r="N655" s="185" t="s">
        <v>45</v>
      </c>
      <c r="O655" s="67"/>
      <c r="P655" s="186">
        <f>O655*H655</f>
        <v>0</v>
      </c>
      <c r="Q655" s="186">
        <v>0</v>
      </c>
      <c r="R655" s="186">
        <f>Q655*H655</f>
        <v>0</v>
      </c>
      <c r="S655" s="186">
        <v>3.0000000000000001E-3</v>
      </c>
      <c r="T655" s="187">
        <f>S655*H655</f>
        <v>6.0000000000000001E-3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188" t="s">
        <v>341</v>
      </c>
      <c r="AT655" s="188" t="s">
        <v>122</v>
      </c>
      <c r="AU655" s="188" t="s">
        <v>84</v>
      </c>
      <c r="AY655" s="19" t="s">
        <v>119</v>
      </c>
      <c r="BE655" s="189">
        <f>IF(N655="základní",J655,0)</f>
        <v>0</v>
      </c>
      <c r="BF655" s="189">
        <f>IF(N655="snížená",J655,0)</f>
        <v>0</v>
      </c>
      <c r="BG655" s="189">
        <f>IF(N655="zákl. přenesená",J655,0)</f>
        <v>0</v>
      </c>
      <c r="BH655" s="189">
        <f>IF(N655="sníž. přenesená",J655,0)</f>
        <v>0</v>
      </c>
      <c r="BI655" s="189">
        <f>IF(N655="nulová",J655,0)</f>
        <v>0</v>
      </c>
      <c r="BJ655" s="19" t="s">
        <v>79</v>
      </c>
      <c r="BK655" s="189">
        <f>ROUND(I655*H655,2)</f>
        <v>0</v>
      </c>
      <c r="BL655" s="19" t="s">
        <v>341</v>
      </c>
      <c r="BM655" s="188" t="s">
        <v>751</v>
      </c>
    </row>
    <row r="656" spans="1:65" s="2" customFormat="1" ht="19.5">
      <c r="A656" s="37"/>
      <c r="B656" s="38"/>
      <c r="C656" s="39"/>
      <c r="D656" s="190" t="s">
        <v>128</v>
      </c>
      <c r="E656" s="39"/>
      <c r="F656" s="191" t="s">
        <v>752</v>
      </c>
      <c r="G656" s="39"/>
      <c r="H656" s="39"/>
      <c r="I656" s="192"/>
      <c r="J656" s="39"/>
      <c r="K656" s="39"/>
      <c r="L656" s="42"/>
      <c r="M656" s="193"/>
      <c r="N656" s="194"/>
      <c r="O656" s="67"/>
      <c r="P656" s="67"/>
      <c r="Q656" s="67"/>
      <c r="R656" s="67"/>
      <c r="S656" s="67"/>
      <c r="T656" s="68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19" t="s">
        <v>128</v>
      </c>
      <c r="AU656" s="19" t="s">
        <v>84</v>
      </c>
    </row>
    <row r="657" spans="1:65" s="2" customFormat="1" ht="11.25">
      <c r="A657" s="37"/>
      <c r="B657" s="38"/>
      <c r="C657" s="39"/>
      <c r="D657" s="217" t="s">
        <v>138</v>
      </c>
      <c r="E657" s="39"/>
      <c r="F657" s="218" t="s">
        <v>753</v>
      </c>
      <c r="G657" s="39"/>
      <c r="H657" s="39"/>
      <c r="I657" s="192"/>
      <c r="J657" s="39"/>
      <c r="K657" s="39"/>
      <c r="L657" s="42"/>
      <c r="M657" s="193"/>
      <c r="N657" s="194"/>
      <c r="O657" s="67"/>
      <c r="P657" s="67"/>
      <c r="Q657" s="67"/>
      <c r="R657" s="67"/>
      <c r="S657" s="67"/>
      <c r="T657" s="68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T657" s="19" t="s">
        <v>138</v>
      </c>
      <c r="AU657" s="19" t="s">
        <v>84</v>
      </c>
    </row>
    <row r="658" spans="1:65" s="13" customFormat="1" ht="11.25">
      <c r="B658" s="195"/>
      <c r="C658" s="196"/>
      <c r="D658" s="190" t="s">
        <v>129</v>
      </c>
      <c r="E658" s="197" t="s">
        <v>21</v>
      </c>
      <c r="F658" s="198" t="s">
        <v>293</v>
      </c>
      <c r="G658" s="196"/>
      <c r="H658" s="199">
        <v>1</v>
      </c>
      <c r="I658" s="200"/>
      <c r="J658" s="196"/>
      <c r="K658" s="196"/>
      <c r="L658" s="201"/>
      <c r="M658" s="202"/>
      <c r="N658" s="203"/>
      <c r="O658" s="203"/>
      <c r="P658" s="203"/>
      <c r="Q658" s="203"/>
      <c r="R658" s="203"/>
      <c r="S658" s="203"/>
      <c r="T658" s="204"/>
      <c r="AT658" s="205" t="s">
        <v>129</v>
      </c>
      <c r="AU658" s="205" t="s">
        <v>84</v>
      </c>
      <c r="AV658" s="13" t="s">
        <v>84</v>
      </c>
      <c r="AW658" s="13" t="s">
        <v>36</v>
      </c>
      <c r="AX658" s="13" t="s">
        <v>74</v>
      </c>
      <c r="AY658" s="205" t="s">
        <v>119</v>
      </c>
    </row>
    <row r="659" spans="1:65" s="13" customFormat="1" ht="11.25">
      <c r="B659" s="195"/>
      <c r="C659" s="196"/>
      <c r="D659" s="190" t="s">
        <v>129</v>
      </c>
      <c r="E659" s="197" t="s">
        <v>21</v>
      </c>
      <c r="F659" s="198" t="s">
        <v>294</v>
      </c>
      <c r="G659" s="196"/>
      <c r="H659" s="199">
        <v>1</v>
      </c>
      <c r="I659" s="200"/>
      <c r="J659" s="196"/>
      <c r="K659" s="196"/>
      <c r="L659" s="201"/>
      <c r="M659" s="202"/>
      <c r="N659" s="203"/>
      <c r="O659" s="203"/>
      <c r="P659" s="203"/>
      <c r="Q659" s="203"/>
      <c r="R659" s="203"/>
      <c r="S659" s="203"/>
      <c r="T659" s="204"/>
      <c r="AT659" s="205" t="s">
        <v>129</v>
      </c>
      <c r="AU659" s="205" t="s">
        <v>84</v>
      </c>
      <c r="AV659" s="13" t="s">
        <v>84</v>
      </c>
      <c r="AW659" s="13" t="s">
        <v>36</v>
      </c>
      <c r="AX659" s="13" t="s">
        <v>74</v>
      </c>
      <c r="AY659" s="205" t="s">
        <v>119</v>
      </c>
    </row>
    <row r="660" spans="1:65" s="14" customFormat="1" ht="11.25">
      <c r="B660" s="206"/>
      <c r="C660" s="207"/>
      <c r="D660" s="190" t="s">
        <v>129</v>
      </c>
      <c r="E660" s="208" t="s">
        <v>21</v>
      </c>
      <c r="F660" s="209" t="s">
        <v>132</v>
      </c>
      <c r="G660" s="207"/>
      <c r="H660" s="210">
        <v>2</v>
      </c>
      <c r="I660" s="211"/>
      <c r="J660" s="207"/>
      <c r="K660" s="207"/>
      <c r="L660" s="212"/>
      <c r="M660" s="213"/>
      <c r="N660" s="214"/>
      <c r="O660" s="214"/>
      <c r="P660" s="214"/>
      <c r="Q660" s="214"/>
      <c r="R660" s="214"/>
      <c r="S660" s="214"/>
      <c r="T660" s="215"/>
      <c r="AT660" s="216" t="s">
        <v>129</v>
      </c>
      <c r="AU660" s="216" t="s">
        <v>84</v>
      </c>
      <c r="AV660" s="14" t="s">
        <v>126</v>
      </c>
      <c r="AW660" s="14" t="s">
        <v>36</v>
      </c>
      <c r="AX660" s="14" t="s">
        <v>79</v>
      </c>
      <c r="AY660" s="216" t="s">
        <v>119</v>
      </c>
    </row>
    <row r="661" spans="1:65" s="2" customFormat="1" ht="24.2" customHeight="1">
      <c r="A661" s="37"/>
      <c r="B661" s="38"/>
      <c r="C661" s="177" t="s">
        <v>754</v>
      </c>
      <c r="D661" s="177" t="s">
        <v>122</v>
      </c>
      <c r="E661" s="178" t="s">
        <v>755</v>
      </c>
      <c r="F661" s="179" t="s">
        <v>756</v>
      </c>
      <c r="G661" s="180" t="s">
        <v>218</v>
      </c>
      <c r="H661" s="181">
        <v>62</v>
      </c>
      <c r="I661" s="182"/>
      <c r="J661" s="183">
        <f>ROUND(I661*H661,2)</f>
        <v>0</v>
      </c>
      <c r="K661" s="179" t="s">
        <v>135</v>
      </c>
      <c r="L661" s="42"/>
      <c r="M661" s="184" t="s">
        <v>21</v>
      </c>
      <c r="N661" s="185" t="s">
        <v>45</v>
      </c>
      <c r="O661" s="67"/>
      <c r="P661" s="186">
        <f>O661*H661</f>
        <v>0</v>
      </c>
      <c r="Q661" s="186">
        <v>0</v>
      </c>
      <c r="R661" s="186">
        <f>Q661*H661</f>
        <v>0</v>
      </c>
      <c r="S661" s="186">
        <v>5.0000000000000001E-3</v>
      </c>
      <c r="T661" s="187">
        <f>S661*H661</f>
        <v>0.31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188" t="s">
        <v>341</v>
      </c>
      <c r="AT661" s="188" t="s">
        <v>122</v>
      </c>
      <c r="AU661" s="188" t="s">
        <v>84</v>
      </c>
      <c r="AY661" s="19" t="s">
        <v>119</v>
      </c>
      <c r="BE661" s="189">
        <f>IF(N661="základní",J661,0)</f>
        <v>0</v>
      </c>
      <c r="BF661" s="189">
        <f>IF(N661="snížená",J661,0)</f>
        <v>0</v>
      </c>
      <c r="BG661" s="189">
        <f>IF(N661="zákl. přenesená",J661,0)</f>
        <v>0</v>
      </c>
      <c r="BH661" s="189">
        <f>IF(N661="sníž. přenesená",J661,0)</f>
        <v>0</v>
      </c>
      <c r="BI661" s="189">
        <f>IF(N661="nulová",J661,0)</f>
        <v>0</v>
      </c>
      <c r="BJ661" s="19" t="s">
        <v>79</v>
      </c>
      <c r="BK661" s="189">
        <f>ROUND(I661*H661,2)</f>
        <v>0</v>
      </c>
      <c r="BL661" s="19" t="s">
        <v>341</v>
      </c>
      <c r="BM661" s="188" t="s">
        <v>757</v>
      </c>
    </row>
    <row r="662" spans="1:65" s="2" customFormat="1" ht="19.5">
      <c r="A662" s="37"/>
      <c r="B662" s="38"/>
      <c r="C662" s="39"/>
      <c r="D662" s="190" t="s">
        <v>128</v>
      </c>
      <c r="E662" s="39"/>
      <c r="F662" s="191" t="s">
        <v>758</v>
      </c>
      <c r="G662" s="39"/>
      <c r="H662" s="39"/>
      <c r="I662" s="192"/>
      <c r="J662" s="39"/>
      <c r="K662" s="39"/>
      <c r="L662" s="42"/>
      <c r="M662" s="193"/>
      <c r="N662" s="194"/>
      <c r="O662" s="67"/>
      <c r="P662" s="67"/>
      <c r="Q662" s="67"/>
      <c r="R662" s="67"/>
      <c r="S662" s="67"/>
      <c r="T662" s="68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19" t="s">
        <v>128</v>
      </c>
      <c r="AU662" s="19" t="s">
        <v>84</v>
      </c>
    </row>
    <row r="663" spans="1:65" s="2" customFormat="1" ht="11.25">
      <c r="A663" s="37"/>
      <c r="B663" s="38"/>
      <c r="C663" s="39"/>
      <c r="D663" s="217" t="s">
        <v>138</v>
      </c>
      <c r="E663" s="39"/>
      <c r="F663" s="218" t="s">
        <v>759</v>
      </c>
      <c r="G663" s="39"/>
      <c r="H663" s="39"/>
      <c r="I663" s="192"/>
      <c r="J663" s="39"/>
      <c r="K663" s="39"/>
      <c r="L663" s="42"/>
      <c r="M663" s="193"/>
      <c r="N663" s="194"/>
      <c r="O663" s="67"/>
      <c r="P663" s="67"/>
      <c r="Q663" s="67"/>
      <c r="R663" s="67"/>
      <c r="S663" s="67"/>
      <c r="T663" s="68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T663" s="19" t="s">
        <v>138</v>
      </c>
      <c r="AU663" s="19" t="s">
        <v>84</v>
      </c>
    </row>
    <row r="664" spans="1:65" s="13" customFormat="1" ht="11.25">
      <c r="B664" s="195"/>
      <c r="C664" s="196"/>
      <c r="D664" s="190" t="s">
        <v>129</v>
      </c>
      <c r="E664" s="197" t="s">
        <v>21</v>
      </c>
      <c r="F664" s="198" t="s">
        <v>333</v>
      </c>
      <c r="G664" s="196"/>
      <c r="H664" s="199">
        <v>3</v>
      </c>
      <c r="I664" s="200"/>
      <c r="J664" s="196"/>
      <c r="K664" s="196"/>
      <c r="L664" s="201"/>
      <c r="M664" s="202"/>
      <c r="N664" s="203"/>
      <c r="O664" s="203"/>
      <c r="P664" s="203"/>
      <c r="Q664" s="203"/>
      <c r="R664" s="203"/>
      <c r="S664" s="203"/>
      <c r="T664" s="204"/>
      <c r="AT664" s="205" t="s">
        <v>129</v>
      </c>
      <c r="AU664" s="205" t="s">
        <v>84</v>
      </c>
      <c r="AV664" s="13" t="s">
        <v>84</v>
      </c>
      <c r="AW664" s="13" t="s">
        <v>36</v>
      </c>
      <c r="AX664" s="13" t="s">
        <v>74</v>
      </c>
      <c r="AY664" s="205" t="s">
        <v>119</v>
      </c>
    </row>
    <row r="665" spans="1:65" s="13" customFormat="1" ht="11.25">
      <c r="B665" s="195"/>
      <c r="C665" s="196"/>
      <c r="D665" s="190" t="s">
        <v>129</v>
      </c>
      <c r="E665" s="197" t="s">
        <v>21</v>
      </c>
      <c r="F665" s="198" t="s">
        <v>290</v>
      </c>
      <c r="G665" s="196"/>
      <c r="H665" s="199">
        <v>2</v>
      </c>
      <c r="I665" s="200"/>
      <c r="J665" s="196"/>
      <c r="K665" s="196"/>
      <c r="L665" s="201"/>
      <c r="M665" s="202"/>
      <c r="N665" s="203"/>
      <c r="O665" s="203"/>
      <c r="P665" s="203"/>
      <c r="Q665" s="203"/>
      <c r="R665" s="203"/>
      <c r="S665" s="203"/>
      <c r="T665" s="204"/>
      <c r="AT665" s="205" t="s">
        <v>129</v>
      </c>
      <c r="AU665" s="205" t="s">
        <v>84</v>
      </c>
      <c r="AV665" s="13" t="s">
        <v>84</v>
      </c>
      <c r="AW665" s="13" t="s">
        <v>36</v>
      </c>
      <c r="AX665" s="13" t="s">
        <v>74</v>
      </c>
      <c r="AY665" s="205" t="s">
        <v>119</v>
      </c>
    </row>
    <row r="666" spans="1:65" s="13" customFormat="1" ht="11.25">
      <c r="B666" s="195"/>
      <c r="C666" s="196"/>
      <c r="D666" s="190" t="s">
        <v>129</v>
      </c>
      <c r="E666" s="197" t="s">
        <v>21</v>
      </c>
      <c r="F666" s="198" t="s">
        <v>340</v>
      </c>
      <c r="G666" s="196"/>
      <c r="H666" s="199">
        <v>7</v>
      </c>
      <c r="I666" s="200"/>
      <c r="J666" s="196"/>
      <c r="K666" s="196"/>
      <c r="L666" s="201"/>
      <c r="M666" s="202"/>
      <c r="N666" s="203"/>
      <c r="O666" s="203"/>
      <c r="P666" s="203"/>
      <c r="Q666" s="203"/>
      <c r="R666" s="203"/>
      <c r="S666" s="203"/>
      <c r="T666" s="204"/>
      <c r="AT666" s="205" t="s">
        <v>129</v>
      </c>
      <c r="AU666" s="205" t="s">
        <v>84</v>
      </c>
      <c r="AV666" s="13" t="s">
        <v>84</v>
      </c>
      <c r="AW666" s="13" t="s">
        <v>36</v>
      </c>
      <c r="AX666" s="13" t="s">
        <v>74</v>
      </c>
      <c r="AY666" s="205" t="s">
        <v>119</v>
      </c>
    </row>
    <row r="667" spans="1:65" s="13" customFormat="1" ht="11.25">
      <c r="B667" s="195"/>
      <c r="C667" s="196"/>
      <c r="D667" s="190" t="s">
        <v>129</v>
      </c>
      <c r="E667" s="197" t="s">
        <v>21</v>
      </c>
      <c r="F667" s="198" t="s">
        <v>301</v>
      </c>
      <c r="G667" s="196"/>
      <c r="H667" s="199">
        <v>4</v>
      </c>
      <c r="I667" s="200"/>
      <c r="J667" s="196"/>
      <c r="K667" s="196"/>
      <c r="L667" s="201"/>
      <c r="M667" s="202"/>
      <c r="N667" s="203"/>
      <c r="O667" s="203"/>
      <c r="P667" s="203"/>
      <c r="Q667" s="203"/>
      <c r="R667" s="203"/>
      <c r="S667" s="203"/>
      <c r="T667" s="204"/>
      <c r="AT667" s="205" t="s">
        <v>129</v>
      </c>
      <c r="AU667" s="205" t="s">
        <v>84</v>
      </c>
      <c r="AV667" s="13" t="s">
        <v>84</v>
      </c>
      <c r="AW667" s="13" t="s">
        <v>36</v>
      </c>
      <c r="AX667" s="13" t="s">
        <v>74</v>
      </c>
      <c r="AY667" s="205" t="s">
        <v>119</v>
      </c>
    </row>
    <row r="668" spans="1:65" s="13" customFormat="1" ht="11.25">
      <c r="B668" s="195"/>
      <c r="C668" s="196"/>
      <c r="D668" s="190" t="s">
        <v>129</v>
      </c>
      <c r="E668" s="197" t="s">
        <v>21</v>
      </c>
      <c r="F668" s="198" t="s">
        <v>310</v>
      </c>
      <c r="G668" s="196"/>
      <c r="H668" s="199">
        <v>2</v>
      </c>
      <c r="I668" s="200"/>
      <c r="J668" s="196"/>
      <c r="K668" s="196"/>
      <c r="L668" s="201"/>
      <c r="M668" s="202"/>
      <c r="N668" s="203"/>
      <c r="O668" s="203"/>
      <c r="P668" s="203"/>
      <c r="Q668" s="203"/>
      <c r="R668" s="203"/>
      <c r="S668" s="203"/>
      <c r="T668" s="204"/>
      <c r="AT668" s="205" t="s">
        <v>129</v>
      </c>
      <c r="AU668" s="205" t="s">
        <v>84</v>
      </c>
      <c r="AV668" s="13" t="s">
        <v>84</v>
      </c>
      <c r="AW668" s="13" t="s">
        <v>36</v>
      </c>
      <c r="AX668" s="13" t="s">
        <v>74</v>
      </c>
      <c r="AY668" s="205" t="s">
        <v>119</v>
      </c>
    </row>
    <row r="669" spans="1:65" s="13" customFormat="1" ht="11.25">
      <c r="B669" s="195"/>
      <c r="C669" s="196"/>
      <c r="D669" s="190" t="s">
        <v>129</v>
      </c>
      <c r="E669" s="197" t="s">
        <v>21</v>
      </c>
      <c r="F669" s="198" t="s">
        <v>311</v>
      </c>
      <c r="G669" s="196"/>
      <c r="H669" s="199">
        <v>2</v>
      </c>
      <c r="I669" s="200"/>
      <c r="J669" s="196"/>
      <c r="K669" s="196"/>
      <c r="L669" s="201"/>
      <c r="M669" s="202"/>
      <c r="N669" s="203"/>
      <c r="O669" s="203"/>
      <c r="P669" s="203"/>
      <c r="Q669" s="203"/>
      <c r="R669" s="203"/>
      <c r="S669" s="203"/>
      <c r="T669" s="204"/>
      <c r="AT669" s="205" t="s">
        <v>129</v>
      </c>
      <c r="AU669" s="205" t="s">
        <v>84</v>
      </c>
      <c r="AV669" s="13" t="s">
        <v>84</v>
      </c>
      <c r="AW669" s="13" t="s">
        <v>36</v>
      </c>
      <c r="AX669" s="13" t="s">
        <v>74</v>
      </c>
      <c r="AY669" s="205" t="s">
        <v>119</v>
      </c>
    </row>
    <row r="670" spans="1:65" s="13" customFormat="1" ht="11.25">
      <c r="B670" s="195"/>
      <c r="C670" s="196"/>
      <c r="D670" s="190" t="s">
        <v>129</v>
      </c>
      <c r="E670" s="197" t="s">
        <v>21</v>
      </c>
      <c r="F670" s="198" t="s">
        <v>312</v>
      </c>
      <c r="G670" s="196"/>
      <c r="H670" s="199">
        <v>7</v>
      </c>
      <c r="I670" s="200"/>
      <c r="J670" s="196"/>
      <c r="K670" s="196"/>
      <c r="L670" s="201"/>
      <c r="M670" s="202"/>
      <c r="N670" s="203"/>
      <c r="O670" s="203"/>
      <c r="P670" s="203"/>
      <c r="Q670" s="203"/>
      <c r="R670" s="203"/>
      <c r="S670" s="203"/>
      <c r="T670" s="204"/>
      <c r="AT670" s="205" t="s">
        <v>129</v>
      </c>
      <c r="AU670" s="205" t="s">
        <v>84</v>
      </c>
      <c r="AV670" s="13" t="s">
        <v>84</v>
      </c>
      <c r="AW670" s="13" t="s">
        <v>36</v>
      </c>
      <c r="AX670" s="13" t="s">
        <v>74</v>
      </c>
      <c r="AY670" s="205" t="s">
        <v>119</v>
      </c>
    </row>
    <row r="671" spans="1:65" s="13" customFormat="1" ht="11.25">
      <c r="B671" s="195"/>
      <c r="C671" s="196"/>
      <c r="D671" s="190" t="s">
        <v>129</v>
      </c>
      <c r="E671" s="197" t="s">
        <v>21</v>
      </c>
      <c r="F671" s="198" t="s">
        <v>313</v>
      </c>
      <c r="G671" s="196"/>
      <c r="H671" s="199">
        <v>5</v>
      </c>
      <c r="I671" s="200"/>
      <c r="J671" s="196"/>
      <c r="K671" s="196"/>
      <c r="L671" s="201"/>
      <c r="M671" s="202"/>
      <c r="N671" s="203"/>
      <c r="O671" s="203"/>
      <c r="P671" s="203"/>
      <c r="Q671" s="203"/>
      <c r="R671" s="203"/>
      <c r="S671" s="203"/>
      <c r="T671" s="204"/>
      <c r="AT671" s="205" t="s">
        <v>129</v>
      </c>
      <c r="AU671" s="205" t="s">
        <v>84</v>
      </c>
      <c r="AV671" s="13" t="s">
        <v>84</v>
      </c>
      <c r="AW671" s="13" t="s">
        <v>36</v>
      </c>
      <c r="AX671" s="13" t="s">
        <v>74</v>
      </c>
      <c r="AY671" s="205" t="s">
        <v>119</v>
      </c>
    </row>
    <row r="672" spans="1:65" s="13" customFormat="1" ht="11.25">
      <c r="B672" s="195"/>
      <c r="C672" s="196"/>
      <c r="D672" s="190" t="s">
        <v>129</v>
      </c>
      <c r="E672" s="197" t="s">
        <v>21</v>
      </c>
      <c r="F672" s="198" t="s">
        <v>760</v>
      </c>
      <c r="G672" s="196"/>
      <c r="H672" s="199">
        <v>2</v>
      </c>
      <c r="I672" s="200"/>
      <c r="J672" s="196"/>
      <c r="K672" s="196"/>
      <c r="L672" s="201"/>
      <c r="M672" s="202"/>
      <c r="N672" s="203"/>
      <c r="O672" s="203"/>
      <c r="P672" s="203"/>
      <c r="Q672" s="203"/>
      <c r="R672" s="203"/>
      <c r="S672" s="203"/>
      <c r="T672" s="204"/>
      <c r="AT672" s="205" t="s">
        <v>129</v>
      </c>
      <c r="AU672" s="205" t="s">
        <v>84</v>
      </c>
      <c r="AV672" s="13" t="s">
        <v>84</v>
      </c>
      <c r="AW672" s="13" t="s">
        <v>36</v>
      </c>
      <c r="AX672" s="13" t="s">
        <v>74</v>
      </c>
      <c r="AY672" s="205" t="s">
        <v>119</v>
      </c>
    </row>
    <row r="673" spans="1:65" s="13" customFormat="1" ht="11.25">
      <c r="B673" s="195"/>
      <c r="C673" s="196"/>
      <c r="D673" s="190" t="s">
        <v>129</v>
      </c>
      <c r="E673" s="197" t="s">
        <v>21</v>
      </c>
      <c r="F673" s="198" t="s">
        <v>761</v>
      </c>
      <c r="G673" s="196"/>
      <c r="H673" s="199">
        <v>2</v>
      </c>
      <c r="I673" s="200"/>
      <c r="J673" s="196"/>
      <c r="K673" s="196"/>
      <c r="L673" s="201"/>
      <c r="M673" s="202"/>
      <c r="N673" s="203"/>
      <c r="O673" s="203"/>
      <c r="P673" s="203"/>
      <c r="Q673" s="203"/>
      <c r="R673" s="203"/>
      <c r="S673" s="203"/>
      <c r="T673" s="204"/>
      <c r="AT673" s="205" t="s">
        <v>129</v>
      </c>
      <c r="AU673" s="205" t="s">
        <v>84</v>
      </c>
      <c r="AV673" s="13" t="s">
        <v>84</v>
      </c>
      <c r="AW673" s="13" t="s">
        <v>36</v>
      </c>
      <c r="AX673" s="13" t="s">
        <v>74</v>
      </c>
      <c r="AY673" s="205" t="s">
        <v>119</v>
      </c>
    </row>
    <row r="674" spans="1:65" s="13" customFormat="1" ht="11.25">
      <c r="B674" s="195"/>
      <c r="C674" s="196"/>
      <c r="D674" s="190" t="s">
        <v>129</v>
      </c>
      <c r="E674" s="197" t="s">
        <v>21</v>
      </c>
      <c r="F674" s="198" t="s">
        <v>762</v>
      </c>
      <c r="G674" s="196"/>
      <c r="H674" s="199">
        <v>2</v>
      </c>
      <c r="I674" s="200"/>
      <c r="J674" s="196"/>
      <c r="K674" s="196"/>
      <c r="L674" s="201"/>
      <c r="M674" s="202"/>
      <c r="N674" s="203"/>
      <c r="O674" s="203"/>
      <c r="P674" s="203"/>
      <c r="Q674" s="203"/>
      <c r="R674" s="203"/>
      <c r="S674" s="203"/>
      <c r="T674" s="204"/>
      <c r="AT674" s="205" t="s">
        <v>129</v>
      </c>
      <c r="AU674" s="205" t="s">
        <v>84</v>
      </c>
      <c r="AV674" s="13" t="s">
        <v>84</v>
      </c>
      <c r="AW674" s="13" t="s">
        <v>36</v>
      </c>
      <c r="AX674" s="13" t="s">
        <v>74</v>
      </c>
      <c r="AY674" s="205" t="s">
        <v>119</v>
      </c>
    </row>
    <row r="675" spans="1:65" s="13" customFormat="1" ht="11.25">
      <c r="B675" s="195"/>
      <c r="C675" s="196"/>
      <c r="D675" s="190" t="s">
        <v>129</v>
      </c>
      <c r="E675" s="197" t="s">
        <v>21</v>
      </c>
      <c r="F675" s="198" t="s">
        <v>763</v>
      </c>
      <c r="G675" s="196"/>
      <c r="H675" s="199">
        <v>2</v>
      </c>
      <c r="I675" s="200"/>
      <c r="J675" s="196"/>
      <c r="K675" s="196"/>
      <c r="L675" s="201"/>
      <c r="M675" s="202"/>
      <c r="N675" s="203"/>
      <c r="O675" s="203"/>
      <c r="P675" s="203"/>
      <c r="Q675" s="203"/>
      <c r="R675" s="203"/>
      <c r="S675" s="203"/>
      <c r="T675" s="204"/>
      <c r="AT675" s="205" t="s">
        <v>129</v>
      </c>
      <c r="AU675" s="205" t="s">
        <v>84</v>
      </c>
      <c r="AV675" s="13" t="s">
        <v>84</v>
      </c>
      <c r="AW675" s="13" t="s">
        <v>36</v>
      </c>
      <c r="AX675" s="13" t="s">
        <v>74</v>
      </c>
      <c r="AY675" s="205" t="s">
        <v>119</v>
      </c>
    </row>
    <row r="676" spans="1:65" s="13" customFormat="1" ht="11.25">
      <c r="B676" s="195"/>
      <c r="C676" s="196"/>
      <c r="D676" s="190" t="s">
        <v>129</v>
      </c>
      <c r="E676" s="197" t="s">
        <v>21</v>
      </c>
      <c r="F676" s="198" t="s">
        <v>320</v>
      </c>
      <c r="G676" s="196"/>
      <c r="H676" s="199">
        <v>2</v>
      </c>
      <c r="I676" s="200"/>
      <c r="J676" s="196"/>
      <c r="K676" s="196"/>
      <c r="L676" s="201"/>
      <c r="M676" s="202"/>
      <c r="N676" s="203"/>
      <c r="O676" s="203"/>
      <c r="P676" s="203"/>
      <c r="Q676" s="203"/>
      <c r="R676" s="203"/>
      <c r="S676" s="203"/>
      <c r="T676" s="204"/>
      <c r="AT676" s="205" t="s">
        <v>129</v>
      </c>
      <c r="AU676" s="205" t="s">
        <v>84</v>
      </c>
      <c r="AV676" s="13" t="s">
        <v>84</v>
      </c>
      <c r="AW676" s="13" t="s">
        <v>36</v>
      </c>
      <c r="AX676" s="13" t="s">
        <v>74</v>
      </c>
      <c r="AY676" s="205" t="s">
        <v>119</v>
      </c>
    </row>
    <row r="677" spans="1:65" s="13" customFormat="1" ht="11.25">
      <c r="B677" s="195"/>
      <c r="C677" s="196"/>
      <c r="D677" s="190" t="s">
        <v>129</v>
      </c>
      <c r="E677" s="197" t="s">
        <v>21</v>
      </c>
      <c r="F677" s="198" t="s">
        <v>321</v>
      </c>
      <c r="G677" s="196"/>
      <c r="H677" s="199">
        <v>2</v>
      </c>
      <c r="I677" s="200"/>
      <c r="J677" s="196"/>
      <c r="K677" s="196"/>
      <c r="L677" s="201"/>
      <c r="M677" s="202"/>
      <c r="N677" s="203"/>
      <c r="O677" s="203"/>
      <c r="P677" s="203"/>
      <c r="Q677" s="203"/>
      <c r="R677" s="203"/>
      <c r="S677" s="203"/>
      <c r="T677" s="204"/>
      <c r="AT677" s="205" t="s">
        <v>129</v>
      </c>
      <c r="AU677" s="205" t="s">
        <v>84</v>
      </c>
      <c r="AV677" s="13" t="s">
        <v>84</v>
      </c>
      <c r="AW677" s="13" t="s">
        <v>36</v>
      </c>
      <c r="AX677" s="13" t="s">
        <v>74</v>
      </c>
      <c r="AY677" s="205" t="s">
        <v>119</v>
      </c>
    </row>
    <row r="678" spans="1:65" s="13" customFormat="1" ht="11.25">
      <c r="B678" s="195"/>
      <c r="C678" s="196"/>
      <c r="D678" s="190" t="s">
        <v>129</v>
      </c>
      <c r="E678" s="197" t="s">
        <v>21</v>
      </c>
      <c r="F678" s="198" t="s">
        <v>764</v>
      </c>
      <c r="G678" s="196"/>
      <c r="H678" s="199">
        <v>2</v>
      </c>
      <c r="I678" s="200"/>
      <c r="J678" s="196"/>
      <c r="K678" s="196"/>
      <c r="L678" s="201"/>
      <c r="M678" s="202"/>
      <c r="N678" s="203"/>
      <c r="O678" s="203"/>
      <c r="P678" s="203"/>
      <c r="Q678" s="203"/>
      <c r="R678" s="203"/>
      <c r="S678" s="203"/>
      <c r="T678" s="204"/>
      <c r="AT678" s="205" t="s">
        <v>129</v>
      </c>
      <c r="AU678" s="205" t="s">
        <v>84</v>
      </c>
      <c r="AV678" s="13" t="s">
        <v>84</v>
      </c>
      <c r="AW678" s="13" t="s">
        <v>36</v>
      </c>
      <c r="AX678" s="13" t="s">
        <v>74</v>
      </c>
      <c r="AY678" s="205" t="s">
        <v>119</v>
      </c>
    </row>
    <row r="679" spans="1:65" s="13" customFormat="1" ht="11.25">
      <c r="B679" s="195"/>
      <c r="C679" s="196"/>
      <c r="D679" s="190" t="s">
        <v>129</v>
      </c>
      <c r="E679" s="197" t="s">
        <v>21</v>
      </c>
      <c r="F679" s="198" t="s">
        <v>765</v>
      </c>
      <c r="G679" s="196"/>
      <c r="H679" s="199">
        <v>2</v>
      </c>
      <c r="I679" s="200"/>
      <c r="J679" s="196"/>
      <c r="K679" s="196"/>
      <c r="L679" s="201"/>
      <c r="M679" s="202"/>
      <c r="N679" s="203"/>
      <c r="O679" s="203"/>
      <c r="P679" s="203"/>
      <c r="Q679" s="203"/>
      <c r="R679" s="203"/>
      <c r="S679" s="203"/>
      <c r="T679" s="204"/>
      <c r="AT679" s="205" t="s">
        <v>129</v>
      </c>
      <c r="AU679" s="205" t="s">
        <v>84</v>
      </c>
      <c r="AV679" s="13" t="s">
        <v>84</v>
      </c>
      <c r="AW679" s="13" t="s">
        <v>36</v>
      </c>
      <c r="AX679" s="13" t="s">
        <v>74</v>
      </c>
      <c r="AY679" s="205" t="s">
        <v>119</v>
      </c>
    </row>
    <row r="680" spans="1:65" s="13" customFormat="1" ht="11.25">
      <c r="B680" s="195"/>
      <c r="C680" s="196"/>
      <c r="D680" s="190" t="s">
        <v>129</v>
      </c>
      <c r="E680" s="197" t="s">
        <v>21</v>
      </c>
      <c r="F680" s="198" t="s">
        <v>302</v>
      </c>
      <c r="G680" s="196"/>
      <c r="H680" s="199">
        <v>14</v>
      </c>
      <c r="I680" s="200"/>
      <c r="J680" s="196"/>
      <c r="K680" s="196"/>
      <c r="L680" s="201"/>
      <c r="M680" s="202"/>
      <c r="N680" s="203"/>
      <c r="O680" s="203"/>
      <c r="P680" s="203"/>
      <c r="Q680" s="203"/>
      <c r="R680" s="203"/>
      <c r="S680" s="203"/>
      <c r="T680" s="204"/>
      <c r="AT680" s="205" t="s">
        <v>129</v>
      </c>
      <c r="AU680" s="205" t="s">
        <v>84</v>
      </c>
      <c r="AV680" s="13" t="s">
        <v>84</v>
      </c>
      <c r="AW680" s="13" t="s">
        <v>36</v>
      </c>
      <c r="AX680" s="13" t="s">
        <v>74</v>
      </c>
      <c r="AY680" s="205" t="s">
        <v>119</v>
      </c>
    </row>
    <row r="681" spans="1:65" s="14" customFormat="1" ht="11.25">
      <c r="B681" s="206"/>
      <c r="C681" s="207"/>
      <c r="D681" s="190" t="s">
        <v>129</v>
      </c>
      <c r="E681" s="208" t="s">
        <v>21</v>
      </c>
      <c r="F681" s="209" t="s">
        <v>132</v>
      </c>
      <c r="G681" s="207"/>
      <c r="H681" s="210">
        <v>62</v>
      </c>
      <c r="I681" s="211"/>
      <c r="J681" s="207"/>
      <c r="K681" s="207"/>
      <c r="L681" s="212"/>
      <c r="M681" s="213"/>
      <c r="N681" s="214"/>
      <c r="O681" s="214"/>
      <c r="P681" s="214"/>
      <c r="Q681" s="214"/>
      <c r="R681" s="214"/>
      <c r="S681" s="214"/>
      <c r="T681" s="215"/>
      <c r="AT681" s="216" t="s">
        <v>129</v>
      </c>
      <c r="AU681" s="216" t="s">
        <v>84</v>
      </c>
      <c r="AV681" s="14" t="s">
        <v>126</v>
      </c>
      <c r="AW681" s="14" t="s">
        <v>36</v>
      </c>
      <c r="AX681" s="14" t="s">
        <v>79</v>
      </c>
      <c r="AY681" s="216" t="s">
        <v>119</v>
      </c>
    </row>
    <row r="682" spans="1:65" s="2" customFormat="1" ht="24.2" customHeight="1">
      <c r="A682" s="37"/>
      <c r="B682" s="38"/>
      <c r="C682" s="177" t="s">
        <v>766</v>
      </c>
      <c r="D682" s="177" t="s">
        <v>122</v>
      </c>
      <c r="E682" s="178" t="s">
        <v>767</v>
      </c>
      <c r="F682" s="179" t="s">
        <v>768</v>
      </c>
      <c r="G682" s="180" t="s">
        <v>125</v>
      </c>
      <c r="H682" s="181">
        <v>667.7</v>
      </c>
      <c r="I682" s="182"/>
      <c r="J682" s="183">
        <f>ROUND(I682*H682,2)</f>
        <v>0</v>
      </c>
      <c r="K682" s="179" t="s">
        <v>21</v>
      </c>
      <c r="L682" s="42"/>
      <c r="M682" s="184" t="s">
        <v>21</v>
      </c>
      <c r="N682" s="185" t="s">
        <v>45</v>
      </c>
      <c r="O682" s="67"/>
      <c r="P682" s="186">
        <f>O682*H682</f>
        <v>0</v>
      </c>
      <c r="Q682" s="186">
        <v>2.7999999999999998E-4</v>
      </c>
      <c r="R682" s="186">
        <f>Q682*H682</f>
        <v>0.18695599999999998</v>
      </c>
      <c r="S682" s="186">
        <v>0</v>
      </c>
      <c r="T682" s="187">
        <f>S682*H682</f>
        <v>0</v>
      </c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R682" s="188" t="s">
        <v>341</v>
      </c>
      <c r="AT682" s="188" t="s">
        <v>122</v>
      </c>
      <c r="AU682" s="188" t="s">
        <v>84</v>
      </c>
      <c r="AY682" s="19" t="s">
        <v>119</v>
      </c>
      <c r="BE682" s="189">
        <f>IF(N682="základní",J682,0)</f>
        <v>0</v>
      </c>
      <c r="BF682" s="189">
        <f>IF(N682="snížená",J682,0)</f>
        <v>0</v>
      </c>
      <c r="BG682" s="189">
        <f>IF(N682="zákl. přenesená",J682,0)</f>
        <v>0</v>
      </c>
      <c r="BH682" s="189">
        <f>IF(N682="sníž. přenesená",J682,0)</f>
        <v>0</v>
      </c>
      <c r="BI682" s="189">
        <f>IF(N682="nulová",J682,0)</f>
        <v>0</v>
      </c>
      <c r="BJ682" s="19" t="s">
        <v>79</v>
      </c>
      <c r="BK682" s="189">
        <f>ROUND(I682*H682,2)</f>
        <v>0</v>
      </c>
      <c r="BL682" s="19" t="s">
        <v>341</v>
      </c>
      <c r="BM682" s="188" t="s">
        <v>769</v>
      </c>
    </row>
    <row r="683" spans="1:65" s="2" customFormat="1" ht="19.5">
      <c r="A683" s="37"/>
      <c r="B683" s="38"/>
      <c r="C683" s="39"/>
      <c r="D683" s="190" t="s">
        <v>128</v>
      </c>
      <c r="E683" s="39"/>
      <c r="F683" s="191" t="s">
        <v>768</v>
      </c>
      <c r="G683" s="39"/>
      <c r="H683" s="39"/>
      <c r="I683" s="192"/>
      <c r="J683" s="39"/>
      <c r="K683" s="39"/>
      <c r="L683" s="42"/>
      <c r="M683" s="193"/>
      <c r="N683" s="194"/>
      <c r="O683" s="67"/>
      <c r="P683" s="67"/>
      <c r="Q683" s="67"/>
      <c r="R683" s="67"/>
      <c r="S683" s="67"/>
      <c r="T683" s="68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T683" s="19" t="s">
        <v>128</v>
      </c>
      <c r="AU683" s="19" t="s">
        <v>84</v>
      </c>
    </row>
    <row r="684" spans="1:65" s="13" customFormat="1" ht="11.25">
      <c r="B684" s="195"/>
      <c r="C684" s="196"/>
      <c r="D684" s="190" t="s">
        <v>129</v>
      </c>
      <c r="E684" s="197" t="s">
        <v>21</v>
      </c>
      <c r="F684" s="198" t="s">
        <v>770</v>
      </c>
      <c r="G684" s="196"/>
      <c r="H684" s="199">
        <v>12.6</v>
      </c>
      <c r="I684" s="200"/>
      <c r="J684" s="196"/>
      <c r="K684" s="196"/>
      <c r="L684" s="201"/>
      <c r="M684" s="202"/>
      <c r="N684" s="203"/>
      <c r="O684" s="203"/>
      <c r="P684" s="203"/>
      <c r="Q684" s="203"/>
      <c r="R684" s="203"/>
      <c r="S684" s="203"/>
      <c r="T684" s="204"/>
      <c r="AT684" s="205" t="s">
        <v>129</v>
      </c>
      <c r="AU684" s="205" t="s">
        <v>84</v>
      </c>
      <c r="AV684" s="13" t="s">
        <v>84</v>
      </c>
      <c r="AW684" s="13" t="s">
        <v>36</v>
      </c>
      <c r="AX684" s="13" t="s">
        <v>74</v>
      </c>
      <c r="AY684" s="205" t="s">
        <v>119</v>
      </c>
    </row>
    <row r="685" spans="1:65" s="13" customFormat="1" ht="11.25">
      <c r="B685" s="195"/>
      <c r="C685" s="196"/>
      <c r="D685" s="190" t="s">
        <v>129</v>
      </c>
      <c r="E685" s="197" t="s">
        <v>21</v>
      </c>
      <c r="F685" s="198" t="s">
        <v>771</v>
      </c>
      <c r="G685" s="196"/>
      <c r="H685" s="199">
        <v>8.4</v>
      </c>
      <c r="I685" s="200"/>
      <c r="J685" s="196"/>
      <c r="K685" s="196"/>
      <c r="L685" s="201"/>
      <c r="M685" s="202"/>
      <c r="N685" s="203"/>
      <c r="O685" s="203"/>
      <c r="P685" s="203"/>
      <c r="Q685" s="203"/>
      <c r="R685" s="203"/>
      <c r="S685" s="203"/>
      <c r="T685" s="204"/>
      <c r="AT685" s="205" t="s">
        <v>129</v>
      </c>
      <c r="AU685" s="205" t="s">
        <v>84</v>
      </c>
      <c r="AV685" s="13" t="s">
        <v>84</v>
      </c>
      <c r="AW685" s="13" t="s">
        <v>36</v>
      </c>
      <c r="AX685" s="13" t="s">
        <v>74</v>
      </c>
      <c r="AY685" s="205" t="s">
        <v>119</v>
      </c>
    </row>
    <row r="686" spans="1:65" s="13" customFormat="1" ht="11.25">
      <c r="B686" s="195"/>
      <c r="C686" s="196"/>
      <c r="D686" s="190" t="s">
        <v>129</v>
      </c>
      <c r="E686" s="197" t="s">
        <v>21</v>
      </c>
      <c r="F686" s="198" t="s">
        <v>142</v>
      </c>
      <c r="G686" s="196"/>
      <c r="H686" s="199">
        <v>12.6</v>
      </c>
      <c r="I686" s="200"/>
      <c r="J686" s="196"/>
      <c r="K686" s="196"/>
      <c r="L686" s="201"/>
      <c r="M686" s="202"/>
      <c r="N686" s="203"/>
      <c r="O686" s="203"/>
      <c r="P686" s="203"/>
      <c r="Q686" s="203"/>
      <c r="R686" s="203"/>
      <c r="S686" s="203"/>
      <c r="T686" s="204"/>
      <c r="AT686" s="205" t="s">
        <v>129</v>
      </c>
      <c r="AU686" s="205" t="s">
        <v>84</v>
      </c>
      <c r="AV686" s="13" t="s">
        <v>84</v>
      </c>
      <c r="AW686" s="13" t="s">
        <v>36</v>
      </c>
      <c r="AX686" s="13" t="s">
        <v>74</v>
      </c>
      <c r="AY686" s="205" t="s">
        <v>119</v>
      </c>
    </row>
    <row r="687" spans="1:65" s="13" customFormat="1" ht="11.25">
      <c r="B687" s="195"/>
      <c r="C687" s="196"/>
      <c r="D687" s="190" t="s">
        <v>129</v>
      </c>
      <c r="E687" s="197" t="s">
        <v>21</v>
      </c>
      <c r="F687" s="198" t="s">
        <v>143</v>
      </c>
      <c r="G687" s="196"/>
      <c r="H687" s="199">
        <v>12.6</v>
      </c>
      <c r="I687" s="200"/>
      <c r="J687" s="196"/>
      <c r="K687" s="196"/>
      <c r="L687" s="201"/>
      <c r="M687" s="202"/>
      <c r="N687" s="203"/>
      <c r="O687" s="203"/>
      <c r="P687" s="203"/>
      <c r="Q687" s="203"/>
      <c r="R687" s="203"/>
      <c r="S687" s="203"/>
      <c r="T687" s="204"/>
      <c r="AT687" s="205" t="s">
        <v>129</v>
      </c>
      <c r="AU687" s="205" t="s">
        <v>84</v>
      </c>
      <c r="AV687" s="13" t="s">
        <v>84</v>
      </c>
      <c r="AW687" s="13" t="s">
        <v>36</v>
      </c>
      <c r="AX687" s="13" t="s">
        <v>74</v>
      </c>
      <c r="AY687" s="205" t="s">
        <v>119</v>
      </c>
    </row>
    <row r="688" spans="1:65" s="13" customFormat="1" ht="11.25">
      <c r="B688" s="195"/>
      <c r="C688" s="196"/>
      <c r="D688" s="190" t="s">
        <v>129</v>
      </c>
      <c r="E688" s="197" t="s">
        <v>21</v>
      </c>
      <c r="F688" s="198" t="s">
        <v>772</v>
      </c>
      <c r="G688" s="196"/>
      <c r="H688" s="199">
        <v>51.8</v>
      </c>
      <c r="I688" s="200"/>
      <c r="J688" s="196"/>
      <c r="K688" s="196"/>
      <c r="L688" s="201"/>
      <c r="M688" s="202"/>
      <c r="N688" s="203"/>
      <c r="O688" s="203"/>
      <c r="P688" s="203"/>
      <c r="Q688" s="203"/>
      <c r="R688" s="203"/>
      <c r="S688" s="203"/>
      <c r="T688" s="204"/>
      <c r="AT688" s="205" t="s">
        <v>129</v>
      </c>
      <c r="AU688" s="205" t="s">
        <v>84</v>
      </c>
      <c r="AV688" s="13" t="s">
        <v>84</v>
      </c>
      <c r="AW688" s="13" t="s">
        <v>36</v>
      </c>
      <c r="AX688" s="13" t="s">
        <v>74</v>
      </c>
      <c r="AY688" s="205" t="s">
        <v>119</v>
      </c>
    </row>
    <row r="689" spans="2:51" s="13" customFormat="1" ht="11.25">
      <c r="B689" s="195"/>
      <c r="C689" s="196"/>
      <c r="D689" s="190" t="s">
        <v>129</v>
      </c>
      <c r="E689" s="197" t="s">
        <v>21</v>
      </c>
      <c r="F689" s="198" t="s">
        <v>773</v>
      </c>
      <c r="G689" s="196"/>
      <c r="H689" s="199">
        <v>29.6</v>
      </c>
      <c r="I689" s="200"/>
      <c r="J689" s="196"/>
      <c r="K689" s="196"/>
      <c r="L689" s="201"/>
      <c r="M689" s="202"/>
      <c r="N689" s="203"/>
      <c r="O689" s="203"/>
      <c r="P689" s="203"/>
      <c r="Q689" s="203"/>
      <c r="R689" s="203"/>
      <c r="S689" s="203"/>
      <c r="T689" s="204"/>
      <c r="AT689" s="205" t="s">
        <v>129</v>
      </c>
      <c r="AU689" s="205" t="s">
        <v>84</v>
      </c>
      <c r="AV689" s="13" t="s">
        <v>84</v>
      </c>
      <c r="AW689" s="13" t="s">
        <v>36</v>
      </c>
      <c r="AX689" s="13" t="s">
        <v>74</v>
      </c>
      <c r="AY689" s="205" t="s">
        <v>119</v>
      </c>
    </row>
    <row r="690" spans="2:51" s="13" customFormat="1" ht="11.25">
      <c r="B690" s="195"/>
      <c r="C690" s="196"/>
      <c r="D690" s="190" t="s">
        <v>129</v>
      </c>
      <c r="E690" s="197" t="s">
        <v>21</v>
      </c>
      <c r="F690" s="198" t="s">
        <v>774</v>
      </c>
      <c r="G690" s="196"/>
      <c r="H690" s="199">
        <v>29.2</v>
      </c>
      <c r="I690" s="200"/>
      <c r="J690" s="196"/>
      <c r="K690" s="196"/>
      <c r="L690" s="201"/>
      <c r="M690" s="202"/>
      <c r="N690" s="203"/>
      <c r="O690" s="203"/>
      <c r="P690" s="203"/>
      <c r="Q690" s="203"/>
      <c r="R690" s="203"/>
      <c r="S690" s="203"/>
      <c r="T690" s="204"/>
      <c r="AT690" s="205" t="s">
        <v>129</v>
      </c>
      <c r="AU690" s="205" t="s">
        <v>84</v>
      </c>
      <c r="AV690" s="13" t="s">
        <v>84</v>
      </c>
      <c r="AW690" s="13" t="s">
        <v>36</v>
      </c>
      <c r="AX690" s="13" t="s">
        <v>74</v>
      </c>
      <c r="AY690" s="205" t="s">
        <v>119</v>
      </c>
    </row>
    <row r="691" spans="2:51" s="13" customFormat="1" ht="11.25">
      <c r="B691" s="195"/>
      <c r="C691" s="196"/>
      <c r="D691" s="190" t="s">
        <v>129</v>
      </c>
      <c r="E691" s="197" t="s">
        <v>21</v>
      </c>
      <c r="F691" s="198" t="s">
        <v>775</v>
      </c>
      <c r="G691" s="196"/>
      <c r="H691" s="199">
        <v>29.2</v>
      </c>
      <c r="I691" s="200"/>
      <c r="J691" s="196"/>
      <c r="K691" s="196"/>
      <c r="L691" s="201"/>
      <c r="M691" s="202"/>
      <c r="N691" s="203"/>
      <c r="O691" s="203"/>
      <c r="P691" s="203"/>
      <c r="Q691" s="203"/>
      <c r="R691" s="203"/>
      <c r="S691" s="203"/>
      <c r="T691" s="204"/>
      <c r="AT691" s="205" t="s">
        <v>129</v>
      </c>
      <c r="AU691" s="205" t="s">
        <v>84</v>
      </c>
      <c r="AV691" s="13" t="s">
        <v>84</v>
      </c>
      <c r="AW691" s="13" t="s">
        <v>36</v>
      </c>
      <c r="AX691" s="13" t="s">
        <v>74</v>
      </c>
      <c r="AY691" s="205" t="s">
        <v>119</v>
      </c>
    </row>
    <row r="692" spans="2:51" s="13" customFormat="1" ht="11.25">
      <c r="B692" s="195"/>
      <c r="C692" s="196"/>
      <c r="D692" s="190" t="s">
        <v>129</v>
      </c>
      <c r="E692" s="197" t="s">
        <v>21</v>
      </c>
      <c r="F692" s="198" t="s">
        <v>776</v>
      </c>
      <c r="G692" s="196"/>
      <c r="H692" s="199">
        <v>11.7</v>
      </c>
      <c r="I692" s="200"/>
      <c r="J692" s="196"/>
      <c r="K692" s="196"/>
      <c r="L692" s="201"/>
      <c r="M692" s="202"/>
      <c r="N692" s="203"/>
      <c r="O692" s="203"/>
      <c r="P692" s="203"/>
      <c r="Q692" s="203"/>
      <c r="R692" s="203"/>
      <c r="S692" s="203"/>
      <c r="T692" s="204"/>
      <c r="AT692" s="205" t="s">
        <v>129</v>
      </c>
      <c r="AU692" s="205" t="s">
        <v>84</v>
      </c>
      <c r="AV692" s="13" t="s">
        <v>84</v>
      </c>
      <c r="AW692" s="13" t="s">
        <v>36</v>
      </c>
      <c r="AX692" s="13" t="s">
        <v>74</v>
      </c>
      <c r="AY692" s="205" t="s">
        <v>119</v>
      </c>
    </row>
    <row r="693" spans="2:51" s="13" customFormat="1" ht="11.25">
      <c r="B693" s="195"/>
      <c r="C693" s="196"/>
      <c r="D693" s="190" t="s">
        <v>129</v>
      </c>
      <c r="E693" s="197" t="s">
        <v>21</v>
      </c>
      <c r="F693" s="198" t="s">
        <v>777</v>
      </c>
      <c r="G693" s="196"/>
      <c r="H693" s="199">
        <v>11.7</v>
      </c>
      <c r="I693" s="200"/>
      <c r="J693" s="196"/>
      <c r="K693" s="196"/>
      <c r="L693" s="201"/>
      <c r="M693" s="202"/>
      <c r="N693" s="203"/>
      <c r="O693" s="203"/>
      <c r="P693" s="203"/>
      <c r="Q693" s="203"/>
      <c r="R693" s="203"/>
      <c r="S693" s="203"/>
      <c r="T693" s="204"/>
      <c r="AT693" s="205" t="s">
        <v>129</v>
      </c>
      <c r="AU693" s="205" t="s">
        <v>84</v>
      </c>
      <c r="AV693" s="13" t="s">
        <v>84</v>
      </c>
      <c r="AW693" s="13" t="s">
        <v>36</v>
      </c>
      <c r="AX693" s="13" t="s">
        <v>74</v>
      </c>
      <c r="AY693" s="205" t="s">
        <v>119</v>
      </c>
    </row>
    <row r="694" spans="2:51" s="13" customFormat="1" ht="11.25">
      <c r="B694" s="195"/>
      <c r="C694" s="196"/>
      <c r="D694" s="190" t="s">
        <v>129</v>
      </c>
      <c r="E694" s="197" t="s">
        <v>21</v>
      </c>
      <c r="F694" s="198" t="s">
        <v>778</v>
      </c>
      <c r="G694" s="196"/>
      <c r="H694" s="199">
        <v>93.8</v>
      </c>
      <c r="I694" s="200"/>
      <c r="J694" s="196"/>
      <c r="K694" s="196"/>
      <c r="L694" s="201"/>
      <c r="M694" s="202"/>
      <c r="N694" s="203"/>
      <c r="O694" s="203"/>
      <c r="P694" s="203"/>
      <c r="Q694" s="203"/>
      <c r="R694" s="203"/>
      <c r="S694" s="203"/>
      <c r="T694" s="204"/>
      <c r="AT694" s="205" t="s">
        <v>129</v>
      </c>
      <c r="AU694" s="205" t="s">
        <v>84</v>
      </c>
      <c r="AV694" s="13" t="s">
        <v>84</v>
      </c>
      <c r="AW694" s="13" t="s">
        <v>36</v>
      </c>
      <c r="AX694" s="13" t="s">
        <v>74</v>
      </c>
      <c r="AY694" s="205" t="s">
        <v>119</v>
      </c>
    </row>
    <row r="695" spans="2:51" s="13" customFormat="1" ht="11.25">
      <c r="B695" s="195"/>
      <c r="C695" s="196"/>
      <c r="D695" s="190" t="s">
        <v>129</v>
      </c>
      <c r="E695" s="197" t="s">
        <v>21</v>
      </c>
      <c r="F695" s="198" t="s">
        <v>779</v>
      </c>
      <c r="G695" s="196"/>
      <c r="H695" s="199">
        <v>67</v>
      </c>
      <c r="I695" s="200"/>
      <c r="J695" s="196"/>
      <c r="K695" s="196"/>
      <c r="L695" s="201"/>
      <c r="M695" s="202"/>
      <c r="N695" s="203"/>
      <c r="O695" s="203"/>
      <c r="P695" s="203"/>
      <c r="Q695" s="203"/>
      <c r="R695" s="203"/>
      <c r="S695" s="203"/>
      <c r="T695" s="204"/>
      <c r="AT695" s="205" t="s">
        <v>129</v>
      </c>
      <c r="AU695" s="205" t="s">
        <v>84</v>
      </c>
      <c r="AV695" s="13" t="s">
        <v>84</v>
      </c>
      <c r="AW695" s="13" t="s">
        <v>36</v>
      </c>
      <c r="AX695" s="13" t="s">
        <v>74</v>
      </c>
      <c r="AY695" s="205" t="s">
        <v>119</v>
      </c>
    </row>
    <row r="696" spans="2:51" s="13" customFormat="1" ht="11.25">
      <c r="B696" s="195"/>
      <c r="C696" s="196"/>
      <c r="D696" s="190" t="s">
        <v>129</v>
      </c>
      <c r="E696" s="197" t="s">
        <v>21</v>
      </c>
      <c r="F696" s="198" t="s">
        <v>780</v>
      </c>
      <c r="G696" s="196"/>
      <c r="H696" s="199">
        <v>13.4</v>
      </c>
      <c r="I696" s="200"/>
      <c r="J696" s="196"/>
      <c r="K696" s="196"/>
      <c r="L696" s="201"/>
      <c r="M696" s="202"/>
      <c r="N696" s="203"/>
      <c r="O696" s="203"/>
      <c r="P696" s="203"/>
      <c r="Q696" s="203"/>
      <c r="R696" s="203"/>
      <c r="S696" s="203"/>
      <c r="T696" s="204"/>
      <c r="AT696" s="205" t="s">
        <v>129</v>
      </c>
      <c r="AU696" s="205" t="s">
        <v>84</v>
      </c>
      <c r="AV696" s="13" t="s">
        <v>84</v>
      </c>
      <c r="AW696" s="13" t="s">
        <v>36</v>
      </c>
      <c r="AX696" s="13" t="s">
        <v>74</v>
      </c>
      <c r="AY696" s="205" t="s">
        <v>119</v>
      </c>
    </row>
    <row r="697" spans="2:51" s="13" customFormat="1" ht="11.25">
      <c r="B697" s="195"/>
      <c r="C697" s="196"/>
      <c r="D697" s="190" t="s">
        <v>129</v>
      </c>
      <c r="E697" s="197" t="s">
        <v>21</v>
      </c>
      <c r="F697" s="198" t="s">
        <v>781</v>
      </c>
      <c r="G697" s="196"/>
      <c r="H697" s="199">
        <v>13.4</v>
      </c>
      <c r="I697" s="200"/>
      <c r="J697" s="196"/>
      <c r="K697" s="196"/>
      <c r="L697" s="201"/>
      <c r="M697" s="202"/>
      <c r="N697" s="203"/>
      <c r="O697" s="203"/>
      <c r="P697" s="203"/>
      <c r="Q697" s="203"/>
      <c r="R697" s="203"/>
      <c r="S697" s="203"/>
      <c r="T697" s="204"/>
      <c r="AT697" s="205" t="s">
        <v>129</v>
      </c>
      <c r="AU697" s="205" t="s">
        <v>84</v>
      </c>
      <c r="AV697" s="13" t="s">
        <v>84</v>
      </c>
      <c r="AW697" s="13" t="s">
        <v>36</v>
      </c>
      <c r="AX697" s="13" t="s">
        <v>74</v>
      </c>
      <c r="AY697" s="205" t="s">
        <v>119</v>
      </c>
    </row>
    <row r="698" spans="2:51" s="13" customFormat="1" ht="11.25">
      <c r="B698" s="195"/>
      <c r="C698" s="196"/>
      <c r="D698" s="190" t="s">
        <v>129</v>
      </c>
      <c r="E698" s="197" t="s">
        <v>21</v>
      </c>
      <c r="F698" s="198" t="s">
        <v>782</v>
      </c>
      <c r="G698" s="196"/>
      <c r="H698" s="199">
        <v>13.4</v>
      </c>
      <c r="I698" s="200"/>
      <c r="J698" s="196"/>
      <c r="K698" s="196"/>
      <c r="L698" s="201"/>
      <c r="M698" s="202"/>
      <c r="N698" s="203"/>
      <c r="O698" s="203"/>
      <c r="P698" s="203"/>
      <c r="Q698" s="203"/>
      <c r="R698" s="203"/>
      <c r="S698" s="203"/>
      <c r="T698" s="204"/>
      <c r="AT698" s="205" t="s">
        <v>129</v>
      </c>
      <c r="AU698" s="205" t="s">
        <v>84</v>
      </c>
      <c r="AV698" s="13" t="s">
        <v>84</v>
      </c>
      <c r="AW698" s="13" t="s">
        <v>36</v>
      </c>
      <c r="AX698" s="13" t="s">
        <v>74</v>
      </c>
      <c r="AY698" s="205" t="s">
        <v>119</v>
      </c>
    </row>
    <row r="699" spans="2:51" s="13" customFormat="1" ht="11.25">
      <c r="B699" s="195"/>
      <c r="C699" s="196"/>
      <c r="D699" s="190" t="s">
        <v>129</v>
      </c>
      <c r="E699" s="197" t="s">
        <v>21</v>
      </c>
      <c r="F699" s="198" t="s">
        <v>783</v>
      </c>
      <c r="G699" s="196"/>
      <c r="H699" s="199">
        <v>13.4</v>
      </c>
      <c r="I699" s="200"/>
      <c r="J699" s="196"/>
      <c r="K699" s="196"/>
      <c r="L699" s="201"/>
      <c r="M699" s="202"/>
      <c r="N699" s="203"/>
      <c r="O699" s="203"/>
      <c r="P699" s="203"/>
      <c r="Q699" s="203"/>
      <c r="R699" s="203"/>
      <c r="S699" s="203"/>
      <c r="T699" s="204"/>
      <c r="AT699" s="205" t="s">
        <v>129</v>
      </c>
      <c r="AU699" s="205" t="s">
        <v>84</v>
      </c>
      <c r="AV699" s="13" t="s">
        <v>84</v>
      </c>
      <c r="AW699" s="13" t="s">
        <v>36</v>
      </c>
      <c r="AX699" s="13" t="s">
        <v>74</v>
      </c>
      <c r="AY699" s="205" t="s">
        <v>119</v>
      </c>
    </row>
    <row r="700" spans="2:51" s="13" customFormat="1" ht="11.25">
      <c r="B700" s="195"/>
      <c r="C700" s="196"/>
      <c r="D700" s="190" t="s">
        <v>129</v>
      </c>
      <c r="E700" s="197" t="s">
        <v>21</v>
      </c>
      <c r="F700" s="198" t="s">
        <v>156</v>
      </c>
      <c r="G700" s="196"/>
      <c r="H700" s="199">
        <v>5.8</v>
      </c>
      <c r="I700" s="200"/>
      <c r="J700" s="196"/>
      <c r="K700" s="196"/>
      <c r="L700" s="201"/>
      <c r="M700" s="202"/>
      <c r="N700" s="203"/>
      <c r="O700" s="203"/>
      <c r="P700" s="203"/>
      <c r="Q700" s="203"/>
      <c r="R700" s="203"/>
      <c r="S700" s="203"/>
      <c r="T700" s="204"/>
      <c r="AT700" s="205" t="s">
        <v>129</v>
      </c>
      <c r="AU700" s="205" t="s">
        <v>84</v>
      </c>
      <c r="AV700" s="13" t="s">
        <v>84</v>
      </c>
      <c r="AW700" s="13" t="s">
        <v>36</v>
      </c>
      <c r="AX700" s="13" t="s">
        <v>74</v>
      </c>
      <c r="AY700" s="205" t="s">
        <v>119</v>
      </c>
    </row>
    <row r="701" spans="2:51" s="13" customFormat="1" ht="11.25">
      <c r="B701" s="195"/>
      <c r="C701" s="196"/>
      <c r="D701" s="190" t="s">
        <v>129</v>
      </c>
      <c r="E701" s="197" t="s">
        <v>21</v>
      </c>
      <c r="F701" s="198" t="s">
        <v>157</v>
      </c>
      <c r="G701" s="196"/>
      <c r="H701" s="199">
        <v>13.4</v>
      </c>
      <c r="I701" s="200"/>
      <c r="J701" s="196"/>
      <c r="K701" s="196"/>
      <c r="L701" s="201"/>
      <c r="M701" s="202"/>
      <c r="N701" s="203"/>
      <c r="O701" s="203"/>
      <c r="P701" s="203"/>
      <c r="Q701" s="203"/>
      <c r="R701" s="203"/>
      <c r="S701" s="203"/>
      <c r="T701" s="204"/>
      <c r="AT701" s="205" t="s">
        <v>129</v>
      </c>
      <c r="AU701" s="205" t="s">
        <v>84</v>
      </c>
      <c r="AV701" s="13" t="s">
        <v>84</v>
      </c>
      <c r="AW701" s="13" t="s">
        <v>36</v>
      </c>
      <c r="AX701" s="13" t="s">
        <v>74</v>
      </c>
      <c r="AY701" s="205" t="s">
        <v>119</v>
      </c>
    </row>
    <row r="702" spans="2:51" s="13" customFormat="1" ht="11.25">
      <c r="B702" s="195"/>
      <c r="C702" s="196"/>
      <c r="D702" s="190" t="s">
        <v>129</v>
      </c>
      <c r="E702" s="197" t="s">
        <v>21</v>
      </c>
      <c r="F702" s="198" t="s">
        <v>158</v>
      </c>
      <c r="G702" s="196"/>
      <c r="H702" s="199">
        <v>13.4</v>
      </c>
      <c r="I702" s="200"/>
      <c r="J702" s="196"/>
      <c r="K702" s="196"/>
      <c r="L702" s="201"/>
      <c r="M702" s="202"/>
      <c r="N702" s="203"/>
      <c r="O702" s="203"/>
      <c r="P702" s="203"/>
      <c r="Q702" s="203"/>
      <c r="R702" s="203"/>
      <c r="S702" s="203"/>
      <c r="T702" s="204"/>
      <c r="AT702" s="205" t="s">
        <v>129</v>
      </c>
      <c r="AU702" s="205" t="s">
        <v>84</v>
      </c>
      <c r="AV702" s="13" t="s">
        <v>84</v>
      </c>
      <c r="AW702" s="13" t="s">
        <v>36</v>
      </c>
      <c r="AX702" s="13" t="s">
        <v>74</v>
      </c>
      <c r="AY702" s="205" t="s">
        <v>119</v>
      </c>
    </row>
    <row r="703" spans="2:51" s="13" customFormat="1" ht="11.25">
      <c r="B703" s="195"/>
      <c r="C703" s="196"/>
      <c r="D703" s="190" t="s">
        <v>129</v>
      </c>
      <c r="E703" s="197" t="s">
        <v>21</v>
      </c>
      <c r="F703" s="198" t="s">
        <v>784</v>
      </c>
      <c r="G703" s="196"/>
      <c r="H703" s="199">
        <v>26.8</v>
      </c>
      <c r="I703" s="200"/>
      <c r="J703" s="196"/>
      <c r="K703" s="196"/>
      <c r="L703" s="201"/>
      <c r="M703" s="202"/>
      <c r="N703" s="203"/>
      <c r="O703" s="203"/>
      <c r="P703" s="203"/>
      <c r="Q703" s="203"/>
      <c r="R703" s="203"/>
      <c r="S703" s="203"/>
      <c r="T703" s="204"/>
      <c r="AT703" s="205" t="s">
        <v>129</v>
      </c>
      <c r="AU703" s="205" t="s">
        <v>84</v>
      </c>
      <c r="AV703" s="13" t="s">
        <v>84</v>
      </c>
      <c r="AW703" s="13" t="s">
        <v>36</v>
      </c>
      <c r="AX703" s="13" t="s">
        <v>74</v>
      </c>
      <c r="AY703" s="205" t="s">
        <v>119</v>
      </c>
    </row>
    <row r="704" spans="2:51" s="13" customFormat="1" ht="11.25">
      <c r="B704" s="195"/>
      <c r="C704" s="196"/>
      <c r="D704" s="190" t="s">
        <v>129</v>
      </c>
      <c r="E704" s="197" t="s">
        <v>21</v>
      </c>
      <c r="F704" s="198" t="s">
        <v>785</v>
      </c>
      <c r="G704" s="196"/>
      <c r="H704" s="199">
        <v>26.8</v>
      </c>
      <c r="I704" s="200"/>
      <c r="J704" s="196"/>
      <c r="K704" s="196"/>
      <c r="L704" s="201"/>
      <c r="M704" s="202"/>
      <c r="N704" s="203"/>
      <c r="O704" s="203"/>
      <c r="P704" s="203"/>
      <c r="Q704" s="203"/>
      <c r="R704" s="203"/>
      <c r="S704" s="203"/>
      <c r="T704" s="204"/>
      <c r="AT704" s="205" t="s">
        <v>129</v>
      </c>
      <c r="AU704" s="205" t="s">
        <v>84</v>
      </c>
      <c r="AV704" s="13" t="s">
        <v>84</v>
      </c>
      <c r="AW704" s="13" t="s">
        <v>36</v>
      </c>
      <c r="AX704" s="13" t="s">
        <v>74</v>
      </c>
      <c r="AY704" s="205" t="s">
        <v>119</v>
      </c>
    </row>
    <row r="705" spans="1:65" s="13" customFormat="1" ht="11.25">
      <c r="B705" s="195"/>
      <c r="C705" s="196"/>
      <c r="D705" s="190" t="s">
        <v>129</v>
      </c>
      <c r="E705" s="197" t="s">
        <v>21</v>
      </c>
      <c r="F705" s="198" t="s">
        <v>786</v>
      </c>
      <c r="G705" s="196"/>
      <c r="H705" s="199">
        <v>13.4</v>
      </c>
      <c r="I705" s="200"/>
      <c r="J705" s="196"/>
      <c r="K705" s="196"/>
      <c r="L705" s="201"/>
      <c r="M705" s="202"/>
      <c r="N705" s="203"/>
      <c r="O705" s="203"/>
      <c r="P705" s="203"/>
      <c r="Q705" s="203"/>
      <c r="R705" s="203"/>
      <c r="S705" s="203"/>
      <c r="T705" s="204"/>
      <c r="AT705" s="205" t="s">
        <v>129</v>
      </c>
      <c r="AU705" s="205" t="s">
        <v>84</v>
      </c>
      <c r="AV705" s="13" t="s">
        <v>84</v>
      </c>
      <c r="AW705" s="13" t="s">
        <v>36</v>
      </c>
      <c r="AX705" s="13" t="s">
        <v>74</v>
      </c>
      <c r="AY705" s="205" t="s">
        <v>119</v>
      </c>
    </row>
    <row r="706" spans="1:65" s="13" customFormat="1" ht="11.25">
      <c r="B706" s="195"/>
      <c r="C706" s="196"/>
      <c r="D706" s="190" t="s">
        <v>129</v>
      </c>
      <c r="E706" s="197" t="s">
        <v>21</v>
      </c>
      <c r="F706" s="198" t="s">
        <v>787</v>
      </c>
      <c r="G706" s="196"/>
      <c r="H706" s="199">
        <v>13.4</v>
      </c>
      <c r="I706" s="200"/>
      <c r="J706" s="196"/>
      <c r="K706" s="196"/>
      <c r="L706" s="201"/>
      <c r="M706" s="202"/>
      <c r="N706" s="203"/>
      <c r="O706" s="203"/>
      <c r="P706" s="203"/>
      <c r="Q706" s="203"/>
      <c r="R706" s="203"/>
      <c r="S706" s="203"/>
      <c r="T706" s="204"/>
      <c r="AT706" s="205" t="s">
        <v>129</v>
      </c>
      <c r="AU706" s="205" t="s">
        <v>84</v>
      </c>
      <c r="AV706" s="13" t="s">
        <v>84</v>
      </c>
      <c r="AW706" s="13" t="s">
        <v>36</v>
      </c>
      <c r="AX706" s="13" t="s">
        <v>74</v>
      </c>
      <c r="AY706" s="205" t="s">
        <v>119</v>
      </c>
    </row>
    <row r="707" spans="1:65" s="13" customFormat="1" ht="11.25">
      <c r="B707" s="195"/>
      <c r="C707" s="196"/>
      <c r="D707" s="190" t="s">
        <v>129</v>
      </c>
      <c r="E707" s="197" t="s">
        <v>21</v>
      </c>
      <c r="F707" s="198" t="s">
        <v>788</v>
      </c>
      <c r="G707" s="196"/>
      <c r="H707" s="199">
        <v>13.4</v>
      </c>
      <c r="I707" s="200"/>
      <c r="J707" s="196"/>
      <c r="K707" s="196"/>
      <c r="L707" s="201"/>
      <c r="M707" s="202"/>
      <c r="N707" s="203"/>
      <c r="O707" s="203"/>
      <c r="P707" s="203"/>
      <c r="Q707" s="203"/>
      <c r="R707" s="203"/>
      <c r="S707" s="203"/>
      <c r="T707" s="204"/>
      <c r="AT707" s="205" t="s">
        <v>129</v>
      </c>
      <c r="AU707" s="205" t="s">
        <v>84</v>
      </c>
      <c r="AV707" s="13" t="s">
        <v>84</v>
      </c>
      <c r="AW707" s="13" t="s">
        <v>36</v>
      </c>
      <c r="AX707" s="13" t="s">
        <v>74</v>
      </c>
      <c r="AY707" s="205" t="s">
        <v>119</v>
      </c>
    </row>
    <row r="708" spans="1:65" s="13" customFormat="1" ht="11.25">
      <c r="B708" s="195"/>
      <c r="C708" s="196"/>
      <c r="D708" s="190" t="s">
        <v>129</v>
      </c>
      <c r="E708" s="197" t="s">
        <v>21</v>
      </c>
      <c r="F708" s="198" t="s">
        <v>789</v>
      </c>
      <c r="G708" s="196"/>
      <c r="H708" s="199">
        <v>13.4</v>
      </c>
      <c r="I708" s="200"/>
      <c r="J708" s="196"/>
      <c r="K708" s="196"/>
      <c r="L708" s="201"/>
      <c r="M708" s="202"/>
      <c r="N708" s="203"/>
      <c r="O708" s="203"/>
      <c r="P708" s="203"/>
      <c r="Q708" s="203"/>
      <c r="R708" s="203"/>
      <c r="S708" s="203"/>
      <c r="T708" s="204"/>
      <c r="AT708" s="205" t="s">
        <v>129</v>
      </c>
      <c r="AU708" s="205" t="s">
        <v>84</v>
      </c>
      <c r="AV708" s="13" t="s">
        <v>84</v>
      </c>
      <c r="AW708" s="13" t="s">
        <v>36</v>
      </c>
      <c r="AX708" s="13" t="s">
        <v>74</v>
      </c>
      <c r="AY708" s="205" t="s">
        <v>119</v>
      </c>
    </row>
    <row r="709" spans="1:65" s="13" customFormat="1" ht="11.25">
      <c r="B709" s="195"/>
      <c r="C709" s="196"/>
      <c r="D709" s="190" t="s">
        <v>129</v>
      </c>
      <c r="E709" s="197" t="s">
        <v>21</v>
      </c>
      <c r="F709" s="198" t="s">
        <v>165</v>
      </c>
      <c r="G709" s="196"/>
      <c r="H709" s="199">
        <v>7.2</v>
      </c>
      <c r="I709" s="200"/>
      <c r="J709" s="196"/>
      <c r="K709" s="196"/>
      <c r="L709" s="201"/>
      <c r="M709" s="202"/>
      <c r="N709" s="203"/>
      <c r="O709" s="203"/>
      <c r="P709" s="203"/>
      <c r="Q709" s="203"/>
      <c r="R709" s="203"/>
      <c r="S709" s="203"/>
      <c r="T709" s="204"/>
      <c r="AT709" s="205" t="s">
        <v>129</v>
      </c>
      <c r="AU709" s="205" t="s">
        <v>84</v>
      </c>
      <c r="AV709" s="13" t="s">
        <v>84</v>
      </c>
      <c r="AW709" s="13" t="s">
        <v>36</v>
      </c>
      <c r="AX709" s="13" t="s">
        <v>74</v>
      </c>
      <c r="AY709" s="205" t="s">
        <v>119</v>
      </c>
    </row>
    <row r="710" spans="1:65" s="13" customFormat="1" ht="11.25">
      <c r="B710" s="195"/>
      <c r="C710" s="196"/>
      <c r="D710" s="190" t="s">
        <v>129</v>
      </c>
      <c r="E710" s="197" t="s">
        <v>21</v>
      </c>
      <c r="F710" s="198" t="s">
        <v>166</v>
      </c>
      <c r="G710" s="196"/>
      <c r="H710" s="199">
        <v>7.1</v>
      </c>
      <c r="I710" s="200"/>
      <c r="J710" s="196"/>
      <c r="K710" s="196"/>
      <c r="L710" s="201"/>
      <c r="M710" s="202"/>
      <c r="N710" s="203"/>
      <c r="O710" s="203"/>
      <c r="P710" s="203"/>
      <c r="Q710" s="203"/>
      <c r="R710" s="203"/>
      <c r="S710" s="203"/>
      <c r="T710" s="204"/>
      <c r="AT710" s="205" t="s">
        <v>129</v>
      </c>
      <c r="AU710" s="205" t="s">
        <v>84</v>
      </c>
      <c r="AV710" s="13" t="s">
        <v>84</v>
      </c>
      <c r="AW710" s="13" t="s">
        <v>36</v>
      </c>
      <c r="AX710" s="13" t="s">
        <v>74</v>
      </c>
      <c r="AY710" s="205" t="s">
        <v>119</v>
      </c>
    </row>
    <row r="711" spans="1:65" s="13" customFormat="1" ht="11.25">
      <c r="B711" s="195"/>
      <c r="C711" s="196"/>
      <c r="D711" s="190" t="s">
        <v>129</v>
      </c>
      <c r="E711" s="197" t="s">
        <v>21</v>
      </c>
      <c r="F711" s="198" t="s">
        <v>167</v>
      </c>
      <c r="G711" s="196"/>
      <c r="H711" s="199">
        <v>7.1</v>
      </c>
      <c r="I711" s="200"/>
      <c r="J711" s="196"/>
      <c r="K711" s="196"/>
      <c r="L711" s="201"/>
      <c r="M711" s="202"/>
      <c r="N711" s="203"/>
      <c r="O711" s="203"/>
      <c r="P711" s="203"/>
      <c r="Q711" s="203"/>
      <c r="R711" s="203"/>
      <c r="S711" s="203"/>
      <c r="T711" s="204"/>
      <c r="AT711" s="205" t="s">
        <v>129</v>
      </c>
      <c r="AU711" s="205" t="s">
        <v>84</v>
      </c>
      <c r="AV711" s="13" t="s">
        <v>84</v>
      </c>
      <c r="AW711" s="13" t="s">
        <v>36</v>
      </c>
      <c r="AX711" s="13" t="s">
        <v>74</v>
      </c>
      <c r="AY711" s="205" t="s">
        <v>119</v>
      </c>
    </row>
    <row r="712" spans="1:65" s="13" customFormat="1" ht="11.25">
      <c r="B712" s="195"/>
      <c r="C712" s="196"/>
      <c r="D712" s="190" t="s">
        <v>129</v>
      </c>
      <c r="E712" s="197" t="s">
        <v>21</v>
      </c>
      <c r="F712" s="198" t="s">
        <v>168</v>
      </c>
      <c r="G712" s="196"/>
      <c r="H712" s="199">
        <v>7.1</v>
      </c>
      <c r="I712" s="200"/>
      <c r="J712" s="196"/>
      <c r="K712" s="196"/>
      <c r="L712" s="201"/>
      <c r="M712" s="202"/>
      <c r="N712" s="203"/>
      <c r="O712" s="203"/>
      <c r="P712" s="203"/>
      <c r="Q712" s="203"/>
      <c r="R712" s="203"/>
      <c r="S712" s="203"/>
      <c r="T712" s="204"/>
      <c r="AT712" s="205" t="s">
        <v>129</v>
      </c>
      <c r="AU712" s="205" t="s">
        <v>84</v>
      </c>
      <c r="AV712" s="13" t="s">
        <v>84</v>
      </c>
      <c r="AW712" s="13" t="s">
        <v>36</v>
      </c>
      <c r="AX712" s="13" t="s">
        <v>74</v>
      </c>
      <c r="AY712" s="205" t="s">
        <v>119</v>
      </c>
    </row>
    <row r="713" spans="1:65" s="13" customFormat="1" ht="11.25">
      <c r="B713" s="195"/>
      <c r="C713" s="196"/>
      <c r="D713" s="190" t="s">
        <v>129</v>
      </c>
      <c r="E713" s="197" t="s">
        <v>21</v>
      </c>
      <c r="F713" s="198" t="s">
        <v>790</v>
      </c>
      <c r="G713" s="196"/>
      <c r="H713" s="199">
        <v>75.599999999999994</v>
      </c>
      <c r="I713" s="200"/>
      <c r="J713" s="196"/>
      <c r="K713" s="196"/>
      <c r="L713" s="201"/>
      <c r="M713" s="202"/>
      <c r="N713" s="203"/>
      <c r="O713" s="203"/>
      <c r="P713" s="203"/>
      <c r="Q713" s="203"/>
      <c r="R713" s="203"/>
      <c r="S713" s="203"/>
      <c r="T713" s="204"/>
      <c r="AT713" s="205" t="s">
        <v>129</v>
      </c>
      <c r="AU713" s="205" t="s">
        <v>84</v>
      </c>
      <c r="AV713" s="13" t="s">
        <v>84</v>
      </c>
      <c r="AW713" s="13" t="s">
        <v>36</v>
      </c>
      <c r="AX713" s="13" t="s">
        <v>74</v>
      </c>
      <c r="AY713" s="205" t="s">
        <v>119</v>
      </c>
    </row>
    <row r="714" spans="1:65" s="14" customFormat="1" ht="11.25">
      <c r="B714" s="206"/>
      <c r="C714" s="207"/>
      <c r="D714" s="190" t="s">
        <v>129</v>
      </c>
      <c r="E714" s="208" t="s">
        <v>21</v>
      </c>
      <c r="F714" s="209" t="s">
        <v>132</v>
      </c>
      <c r="G714" s="207"/>
      <c r="H714" s="210">
        <v>667.7</v>
      </c>
      <c r="I714" s="211"/>
      <c r="J714" s="207"/>
      <c r="K714" s="207"/>
      <c r="L714" s="212"/>
      <c r="M714" s="213"/>
      <c r="N714" s="214"/>
      <c r="O714" s="214"/>
      <c r="P714" s="214"/>
      <c r="Q714" s="214"/>
      <c r="R714" s="214"/>
      <c r="S714" s="214"/>
      <c r="T714" s="215"/>
      <c r="AT714" s="216" t="s">
        <v>129</v>
      </c>
      <c r="AU714" s="216" t="s">
        <v>84</v>
      </c>
      <c r="AV714" s="14" t="s">
        <v>126</v>
      </c>
      <c r="AW714" s="14" t="s">
        <v>36</v>
      </c>
      <c r="AX714" s="14" t="s">
        <v>79</v>
      </c>
      <c r="AY714" s="216" t="s">
        <v>119</v>
      </c>
    </row>
    <row r="715" spans="1:65" s="2" customFormat="1" ht="33" customHeight="1">
      <c r="A715" s="37"/>
      <c r="B715" s="38"/>
      <c r="C715" s="177" t="s">
        <v>791</v>
      </c>
      <c r="D715" s="177" t="s">
        <v>122</v>
      </c>
      <c r="E715" s="178" t="s">
        <v>792</v>
      </c>
      <c r="F715" s="179" t="s">
        <v>793</v>
      </c>
      <c r="G715" s="180" t="s">
        <v>125</v>
      </c>
      <c r="H715" s="181">
        <v>168.6</v>
      </c>
      <c r="I715" s="182"/>
      <c r="J715" s="183">
        <f>ROUND(I715*H715,2)</f>
        <v>0</v>
      </c>
      <c r="K715" s="179" t="s">
        <v>21</v>
      </c>
      <c r="L715" s="42"/>
      <c r="M715" s="184" t="s">
        <v>21</v>
      </c>
      <c r="N715" s="185" t="s">
        <v>45</v>
      </c>
      <c r="O715" s="67"/>
      <c r="P715" s="186">
        <f>O715*H715</f>
        <v>0</v>
      </c>
      <c r="Q715" s="186">
        <v>0</v>
      </c>
      <c r="R715" s="186">
        <f>Q715*H715</f>
        <v>0</v>
      </c>
      <c r="S715" s="186">
        <v>0</v>
      </c>
      <c r="T715" s="187">
        <f>S715*H715</f>
        <v>0</v>
      </c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R715" s="188" t="s">
        <v>341</v>
      </c>
      <c r="AT715" s="188" t="s">
        <v>122</v>
      </c>
      <c r="AU715" s="188" t="s">
        <v>84</v>
      </c>
      <c r="AY715" s="19" t="s">
        <v>119</v>
      </c>
      <c r="BE715" s="189">
        <f>IF(N715="základní",J715,0)</f>
        <v>0</v>
      </c>
      <c r="BF715" s="189">
        <f>IF(N715="snížená",J715,0)</f>
        <v>0</v>
      </c>
      <c r="BG715" s="189">
        <f>IF(N715="zákl. přenesená",J715,0)</f>
        <v>0</v>
      </c>
      <c r="BH715" s="189">
        <f>IF(N715="sníž. přenesená",J715,0)</f>
        <v>0</v>
      </c>
      <c r="BI715" s="189">
        <f>IF(N715="nulová",J715,0)</f>
        <v>0</v>
      </c>
      <c r="BJ715" s="19" t="s">
        <v>79</v>
      </c>
      <c r="BK715" s="189">
        <f>ROUND(I715*H715,2)</f>
        <v>0</v>
      </c>
      <c r="BL715" s="19" t="s">
        <v>341</v>
      </c>
      <c r="BM715" s="188" t="s">
        <v>794</v>
      </c>
    </row>
    <row r="716" spans="1:65" s="2" customFormat="1" ht="19.5">
      <c r="A716" s="37"/>
      <c r="B716" s="38"/>
      <c r="C716" s="39"/>
      <c r="D716" s="190" t="s">
        <v>128</v>
      </c>
      <c r="E716" s="39"/>
      <c r="F716" s="191" t="s">
        <v>793</v>
      </c>
      <c r="G716" s="39"/>
      <c r="H716" s="39"/>
      <c r="I716" s="192"/>
      <c r="J716" s="39"/>
      <c r="K716" s="39"/>
      <c r="L716" s="42"/>
      <c r="M716" s="193"/>
      <c r="N716" s="194"/>
      <c r="O716" s="67"/>
      <c r="P716" s="67"/>
      <c r="Q716" s="67"/>
      <c r="R716" s="67"/>
      <c r="S716" s="67"/>
      <c r="T716" s="68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T716" s="19" t="s">
        <v>128</v>
      </c>
      <c r="AU716" s="19" t="s">
        <v>84</v>
      </c>
    </row>
    <row r="717" spans="1:65" s="2" customFormat="1" ht="33" customHeight="1">
      <c r="A717" s="37"/>
      <c r="B717" s="38"/>
      <c r="C717" s="177" t="s">
        <v>795</v>
      </c>
      <c r="D717" s="177" t="s">
        <v>122</v>
      </c>
      <c r="E717" s="178" t="s">
        <v>796</v>
      </c>
      <c r="F717" s="179" t="s">
        <v>797</v>
      </c>
      <c r="G717" s="180" t="s">
        <v>125</v>
      </c>
      <c r="H717" s="181">
        <v>17</v>
      </c>
      <c r="I717" s="182"/>
      <c r="J717" s="183">
        <f>ROUND(I717*H717,2)</f>
        <v>0</v>
      </c>
      <c r="K717" s="179" t="s">
        <v>21</v>
      </c>
      <c r="L717" s="42"/>
      <c r="M717" s="184" t="s">
        <v>21</v>
      </c>
      <c r="N717" s="185" t="s">
        <v>45</v>
      </c>
      <c r="O717" s="67"/>
      <c r="P717" s="186">
        <f>O717*H717</f>
        <v>0</v>
      </c>
      <c r="Q717" s="186">
        <v>0</v>
      </c>
      <c r="R717" s="186">
        <f>Q717*H717</f>
        <v>0</v>
      </c>
      <c r="S717" s="186">
        <v>0</v>
      </c>
      <c r="T717" s="187">
        <f>S717*H717</f>
        <v>0</v>
      </c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R717" s="188" t="s">
        <v>341</v>
      </c>
      <c r="AT717" s="188" t="s">
        <v>122</v>
      </c>
      <c r="AU717" s="188" t="s">
        <v>84</v>
      </c>
      <c r="AY717" s="19" t="s">
        <v>119</v>
      </c>
      <c r="BE717" s="189">
        <f>IF(N717="základní",J717,0)</f>
        <v>0</v>
      </c>
      <c r="BF717" s="189">
        <f>IF(N717="snížená",J717,0)</f>
        <v>0</v>
      </c>
      <c r="BG717" s="189">
        <f>IF(N717="zákl. přenesená",J717,0)</f>
        <v>0</v>
      </c>
      <c r="BH717" s="189">
        <f>IF(N717="sníž. přenesená",J717,0)</f>
        <v>0</v>
      </c>
      <c r="BI717" s="189">
        <f>IF(N717="nulová",J717,0)</f>
        <v>0</v>
      </c>
      <c r="BJ717" s="19" t="s">
        <v>79</v>
      </c>
      <c r="BK717" s="189">
        <f>ROUND(I717*H717,2)</f>
        <v>0</v>
      </c>
      <c r="BL717" s="19" t="s">
        <v>341</v>
      </c>
      <c r="BM717" s="188" t="s">
        <v>798</v>
      </c>
    </row>
    <row r="718" spans="1:65" s="2" customFormat="1" ht="19.5">
      <c r="A718" s="37"/>
      <c r="B718" s="38"/>
      <c r="C718" s="39"/>
      <c r="D718" s="190" t="s">
        <v>128</v>
      </c>
      <c r="E718" s="39"/>
      <c r="F718" s="191" t="s">
        <v>797</v>
      </c>
      <c r="G718" s="39"/>
      <c r="H718" s="39"/>
      <c r="I718" s="192"/>
      <c r="J718" s="39"/>
      <c r="K718" s="39"/>
      <c r="L718" s="42"/>
      <c r="M718" s="193"/>
      <c r="N718" s="194"/>
      <c r="O718" s="67"/>
      <c r="P718" s="67"/>
      <c r="Q718" s="67"/>
      <c r="R718" s="67"/>
      <c r="S718" s="67"/>
      <c r="T718" s="68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T718" s="19" t="s">
        <v>128</v>
      </c>
      <c r="AU718" s="19" t="s">
        <v>84</v>
      </c>
    </row>
    <row r="719" spans="1:65" s="2" customFormat="1" ht="33" customHeight="1">
      <c r="A719" s="37"/>
      <c r="B719" s="38"/>
      <c r="C719" s="177" t="s">
        <v>799</v>
      </c>
      <c r="D719" s="177" t="s">
        <v>122</v>
      </c>
      <c r="E719" s="178" t="s">
        <v>800</v>
      </c>
      <c r="F719" s="179" t="s">
        <v>801</v>
      </c>
      <c r="G719" s="180" t="s">
        <v>125</v>
      </c>
      <c r="H719" s="181">
        <v>12.5</v>
      </c>
      <c r="I719" s="182"/>
      <c r="J719" s="183">
        <f>ROUND(I719*H719,2)</f>
        <v>0</v>
      </c>
      <c r="K719" s="179" t="s">
        <v>21</v>
      </c>
      <c r="L719" s="42"/>
      <c r="M719" s="184" t="s">
        <v>21</v>
      </c>
      <c r="N719" s="185" t="s">
        <v>45</v>
      </c>
      <c r="O719" s="67"/>
      <c r="P719" s="186">
        <f>O719*H719</f>
        <v>0</v>
      </c>
      <c r="Q719" s="186">
        <v>0</v>
      </c>
      <c r="R719" s="186">
        <f>Q719*H719</f>
        <v>0</v>
      </c>
      <c r="S719" s="186">
        <v>0</v>
      </c>
      <c r="T719" s="187">
        <f>S719*H719</f>
        <v>0</v>
      </c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R719" s="188" t="s">
        <v>341</v>
      </c>
      <c r="AT719" s="188" t="s">
        <v>122</v>
      </c>
      <c r="AU719" s="188" t="s">
        <v>84</v>
      </c>
      <c r="AY719" s="19" t="s">
        <v>119</v>
      </c>
      <c r="BE719" s="189">
        <f>IF(N719="základní",J719,0)</f>
        <v>0</v>
      </c>
      <c r="BF719" s="189">
        <f>IF(N719="snížená",J719,0)</f>
        <v>0</v>
      </c>
      <c r="BG719" s="189">
        <f>IF(N719="zákl. přenesená",J719,0)</f>
        <v>0</v>
      </c>
      <c r="BH719" s="189">
        <f>IF(N719="sníž. přenesená",J719,0)</f>
        <v>0</v>
      </c>
      <c r="BI719" s="189">
        <f>IF(N719="nulová",J719,0)</f>
        <v>0</v>
      </c>
      <c r="BJ719" s="19" t="s">
        <v>79</v>
      </c>
      <c r="BK719" s="189">
        <f>ROUND(I719*H719,2)</f>
        <v>0</v>
      </c>
      <c r="BL719" s="19" t="s">
        <v>341</v>
      </c>
      <c r="BM719" s="188" t="s">
        <v>802</v>
      </c>
    </row>
    <row r="720" spans="1:65" s="2" customFormat="1" ht="19.5">
      <c r="A720" s="37"/>
      <c r="B720" s="38"/>
      <c r="C720" s="39"/>
      <c r="D720" s="190" t="s">
        <v>128</v>
      </c>
      <c r="E720" s="39"/>
      <c r="F720" s="191" t="s">
        <v>801</v>
      </c>
      <c r="G720" s="39"/>
      <c r="H720" s="39"/>
      <c r="I720" s="192"/>
      <c r="J720" s="39"/>
      <c r="K720" s="39"/>
      <c r="L720" s="42"/>
      <c r="M720" s="193"/>
      <c r="N720" s="194"/>
      <c r="O720" s="67"/>
      <c r="P720" s="67"/>
      <c r="Q720" s="67"/>
      <c r="R720" s="67"/>
      <c r="S720" s="67"/>
      <c r="T720" s="68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T720" s="19" t="s">
        <v>128</v>
      </c>
      <c r="AU720" s="19" t="s">
        <v>84</v>
      </c>
    </row>
    <row r="721" spans="1:65" s="2" customFormat="1" ht="49.15" customHeight="1">
      <c r="A721" s="37"/>
      <c r="B721" s="38"/>
      <c r="C721" s="177" t="s">
        <v>803</v>
      </c>
      <c r="D721" s="177" t="s">
        <v>122</v>
      </c>
      <c r="E721" s="178" t="s">
        <v>804</v>
      </c>
      <c r="F721" s="179" t="s">
        <v>805</v>
      </c>
      <c r="G721" s="180" t="s">
        <v>218</v>
      </c>
      <c r="H721" s="181">
        <v>3</v>
      </c>
      <c r="I721" s="182"/>
      <c r="J721" s="183">
        <f>ROUND(I721*H721,2)</f>
        <v>0</v>
      </c>
      <c r="K721" s="179" t="s">
        <v>21</v>
      </c>
      <c r="L721" s="42"/>
      <c r="M721" s="184" t="s">
        <v>21</v>
      </c>
      <c r="N721" s="185" t="s">
        <v>45</v>
      </c>
      <c r="O721" s="67"/>
      <c r="P721" s="186">
        <f>O721*H721</f>
        <v>0</v>
      </c>
      <c r="Q721" s="186">
        <v>0</v>
      </c>
      <c r="R721" s="186">
        <f>Q721*H721</f>
        <v>0</v>
      </c>
      <c r="S721" s="186">
        <v>0</v>
      </c>
      <c r="T721" s="187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8" t="s">
        <v>341</v>
      </c>
      <c r="AT721" s="188" t="s">
        <v>122</v>
      </c>
      <c r="AU721" s="188" t="s">
        <v>84</v>
      </c>
      <c r="AY721" s="19" t="s">
        <v>119</v>
      </c>
      <c r="BE721" s="189">
        <f>IF(N721="základní",J721,0)</f>
        <v>0</v>
      </c>
      <c r="BF721" s="189">
        <f>IF(N721="snížená",J721,0)</f>
        <v>0</v>
      </c>
      <c r="BG721" s="189">
        <f>IF(N721="zákl. přenesená",J721,0)</f>
        <v>0</v>
      </c>
      <c r="BH721" s="189">
        <f>IF(N721="sníž. přenesená",J721,0)</f>
        <v>0</v>
      </c>
      <c r="BI721" s="189">
        <f>IF(N721="nulová",J721,0)</f>
        <v>0</v>
      </c>
      <c r="BJ721" s="19" t="s">
        <v>79</v>
      </c>
      <c r="BK721" s="189">
        <f>ROUND(I721*H721,2)</f>
        <v>0</v>
      </c>
      <c r="BL721" s="19" t="s">
        <v>341</v>
      </c>
      <c r="BM721" s="188" t="s">
        <v>806</v>
      </c>
    </row>
    <row r="722" spans="1:65" s="2" customFormat="1" ht="58.5">
      <c r="A722" s="37"/>
      <c r="B722" s="38"/>
      <c r="C722" s="39"/>
      <c r="D722" s="190" t="s">
        <v>128</v>
      </c>
      <c r="E722" s="39"/>
      <c r="F722" s="191" t="s">
        <v>807</v>
      </c>
      <c r="G722" s="39"/>
      <c r="H722" s="39"/>
      <c r="I722" s="192"/>
      <c r="J722" s="39"/>
      <c r="K722" s="39"/>
      <c r="L722" s="42"/>
      <c r="M722" s="193"/>
      <c r="N722" s="194"/>
      <c r="O722" s="67"/>
      <c r="P722" s="67"/>
      <c r="Q722" s="67"/>
      <c r="R722" s="67"/>
      <c r="S722" s="67"/>
      <c r="T722" s="68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9" t="s">
        <v>128</v>
      </c>
      <c r="AU722" s="19" t="s">
        <v>84</v>
      </c>
    </row>
    <row r="723" spans="1:65" s="2" customFormat="1" ht="49.15" customHeight="1">
      <c r="A723" s="37"/>
      <c r="B723" s="38"/>
      <c r="C723" s="177" t="s">
        <v>808</v>
      </c>
      <c r="D723" s="177" t="s">
        <v>122</v>
      </c>
      <c r="E723" s="178" t="s">
        <v>809</v>
      </c>
      <c r="F723" s="179" t="s">
        <v>810</v>
      </c>
      <c r="G723" s="180" t="s">
        <v>218</v>
      </c>
      <c r="H723" s="181">
        <v>2</v>
      </c>
      <c r="I723" s="182"/>
      <c r="J723" s="183">
        <f>ROUND(I723*H723,2)</f>
        <v>0</v>
      </c>
      <c r="K723" s="179" t="s">
        <v>21</v>
      </c>
      <c r="L723" s="42"/>
      <c r="M723" s="184" t="s">
        <v>21</v>
      </c>
      <c r="N723" s="185" t="s">
        <v>45</v>
      </c>
      <c r="O723" s="67"/>
      <c r="P723" s="186">
        <f>O723*H723</f>
        <v>0</v>
      </c>
      <c r="Q723" s="186">
        <v>0</v>
      </c>
      <c r="R723" s="186">
        <f>Q723*H723</f>
        <v>0</v>
      </c>
      <c r="S723" s="186">
        <v>0</v>
      </c>
      <c r="T723" s="187">
        <f>S723*H723</f>
        <v>0</v>
      </c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R723" s="188" t="s">
        <v>341</v>
      </c>
      <c r="AT723" s="188" t="s">
        <v>122</v>
      </c>
      <c r="AU723" s="188" t="s">
        <v>84</v>
      </c>
      <c r="AY723" s="19" t="s">
        <v>119</v>
      </c>
      <c r="BE723" s="189">
        <f>IF(N723="základní",J723,0)</f>
        <v>0</v>
      </c>
      <c r="BF723" s="189">
        <f>IF(N723="snížená",J723,0)</f>
        <v>0</v>
      </c>
      <c r="BG723" s="189">
        <f>IF(N723="zákl. přenesená",J723,0)</f>
        <v>0</v>
      </c>
      <c r="BH723" s="189">
        <f>IF(N723="sníž. přenesená",J723,0)</f>
        <v>0</v>
      </c>
      <c r="BI723" s="189">
        <f>IF(N723="nulová",J723,0)</f>
        <v>0</v>
      </c>
      <c r="BJ723" s="19" t="s">
        <v>79</v>
      </c>
      <c r="BK723" s="189">
        <f>ROUND(I723*H723,2)</f>
        <v>0</v>
      </c>
      <c r="BL723" s="19" t="s">
        <v>341</v>
      </c>
      <c r="BM723" s="188" t="s">
        <v>811</v>
      </c>
    </row>
    <row r="724" spans="1:65" s="2" customFormat="1" ht="58.5">
      <c r="A724" s="37"/>
      <c r="B724" s="38"/>
      <c r="C724" s="39"/>
      <c r="D724" s="190" t="s">
        <v>128</v>
      </c>
      <c r="E724" s="39"/>
      <c r="F724" s="191" t="s">
        <v>812</v>
      </c>
      <c r="G724" s="39"/>
      <c r="H724" s="39"/>
      <c r="I724" s="192"/>
      <c r="J724" s="39"/>
      <c r="K724" s="39"/>
      <c r="L724" s="42"/>
      <c r="M724" s="193"/>
      <c r="N724" s="194"/>
      <c r="O724" s="67"/>
      <c r="P724" s="67"/>
      <c r="Q724" s="67"/>
      <c r="R724" s="67"/>
      <c r="S724" s="67"/>
      <c r="T724" s="68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T724" s="19" t="s">
        <v>128</v>
      </c>
      <c r="AU724" s="19" t="s">
        <v>84</v>
      </c>
    </row>
    <row r="725" spans="1:65" s="2" customFormat="1" ht="49.15" customHeight="1">
      <c r="A725" s="37"/>
      <c r="B725" s="38"/>
      <c r="C725" s="177" t="s">
        <v>813</v>
      </c>
      <c r="D725" s="177" t="s">
        <v>122</v>
      </c>
      <c r="E725" s="178" t="s">
        <v>814</v>
      </c>
      <c r="F725" s="179" t="s">
        <v>815</v>
      </c>
      <c r="G725" s="180" t="s">
        <v>218</v>
      </c>
      <c r="H725" s="181">
        <v>3</v>
      </c>
      <c r="I725" s="182"/>
      <c r="J725" s="183">
        <f>ROUND(I725*H725,2)</f>
        <v>0</v>
      </c>
      <c r="K725" s="179" t="s">
        <v>21</v>
      </c>
      <c r="L725" s="42"/>
      <c r="M725" s="184" t="s">
        <v>21</v>
      </c>
      <c r="N725" s="185" t="s">
        <v>45</v>
      </c>
      <c r="O725" s="67"/>
      <c r="P725" s="186">
        <f>O725*H725</f>
        <v>0</v>
      </c>
      <c r="Q725" s="186">
        <v>0</v>
      </c>
      <c r="R725" s="186">
        <f>Q725*H725</f>
        <v>0</v>
      </c>
      <c r="S725" s="186">
        <v>0</v>
      </c>
      <c r="T725" s="187">
        <f>S725*H725</f>
        <v>0</v>
      </c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R725" s="188" t="s">
        <v>341</v>
      </c>
      <c r="AT725" s="188" t="s">
        <v>122</v>
      </c>
      <c r="AU725" s="188" t="s">
        <v>84</v>
      </c>
      <c r="AY725" s="19" t="s">
        <v>119</v>
      </c>
      <c r="BE725" s="189">
        <f>IF(N725="základní",J725,0)</f>
        <v>0</v>
      </c>
      <c r="BF725" s="189">
        <f>IF(N725="snížená",J725,0)</f>
        <v>0</v>
      </c>
      <c r="BG725" s="189">
        <f>IF(N725="zákl. přenesená",J725,0)</f>
        <v>0</v>
      </c>
      <c r="BH725" s="189">
        <f>IF(N725="sníž. přenesená",J725,0)</f>
        <v>0</v>
      </c>
      <c r="BI725" s="189">
        <f>IF(N725="nulová",J725,0)</f>
        <v>0</v>
      </c>
      <c r="BJ725" s="19" t="s">
        <v>79</v>
      </c>
      <c r="BK725" s="189">
        <f>ROUND(I725*H725,2)</f>
        <v>0</v>
      </c>
      <c r="BL725" s="19" t="s">
        <v>341</v>
      </c>
      <c r="BM725" s="188" t="s">
        <v>816</v>
      </c>
    </row>
    <row r="726" spans="1:65" s="2" customFormat="1" ht="58.5">
      <c r="A726" s="37"/>
      <c r="B726" s="38"/>
      <c r="C726" s="39"/>
      <c r="D726" s="190" t="s">
        <v>128</v>
      </c>
      <c r="E726" s="39"/>
      <c r="F726" s="191" t="s">
        <v>817</v>
      </c>
      <c r="G726" s="39"/>
      <c r="H726" s="39"/>
      <c r="I726" s="192"/>
      <c r="J726" s="39"/>
      <c r="K726" s="39"/>
      <c r="L726" s="42"/>
      <c r="M726" s="193"/>
      <c r="N726" s="194"/>
      <c r="O726" s="67"/>
      <c r="P726" s="67"/>
      <c r="Q726" s="67"/>
      <c r="R726" s="67"/>
      <c r="S726" s="67"/>
      <c r="T726" s="68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19" t="s">
        <v>128</v>
      </c>
      <c r="AU726" s="19" t="s">
        <v>84</v>
      </c>
    </row>
    <row r="727" spans="1:65" s="2" customFormat="1" ht="55.5" customHeight="1">
      <c r="A727" s="37"/>
      <c r="B727" s="38"/>
      <c r="C727" s="177" t="s">
        <v>818</v>
      </c>
      <c r="D727" s="177" t="s">
        <v>122</v>
      </c>
      <c r="E727" s="178" t="s">
        <v>819</v>
      </c>
      <c r="F727" s="179" t="s">
        <v>820</v>
      </c>
      <c r="G727" s="180" t="s">
        <v>218</v>
      </c>
      <c r="H727" s="181">
        <v>3</v>
      </c>
      <c r="I727" s="182"/>
      <c r="J727" s="183">
        <f>ROUND(I727*H727,2)</f>
        <v>0</v>
      </c>
      <c r="K727" s="179" t="s">
        <v>21</v>
      </c>
      <c r="L727" s="42"/>
      <c r="M727" s="184" t="s">
        <v>21</v>
      </c>
      <c r="N727" s="185" t="s">
        <v>45</v>
      </c>
      <c r="O727" s="67"/>
      <c r="P727" s="186">
        <f>O727*H727</f>
        <v>0</v>
      </c>
      <c r="Q727" s="186">
        <v>0</v>
      </c>
      <c r="R727" s="186">
        <f>Q727*H727</f>
        <v>0</v>
      </c>
      <c r="S727" s="186">
        <v>0</v>
      </c>
      <c r="T727" s="187">
        <f>S727*H727</f>
        <v>0</v>
      </c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R727" s="188" t="s">
        <v>341</v>
      </c>
      <c r="AT727" s="188" t="s">
        <v>122</v>
      </c>
      <c r="AU727" s="188" t="s">
        <v>84</v>
      </c>
      <c r="AY727" s="19" t="s">
        <v>119</v>
      </c>
      <c r="BE727" s="189">
        <f>IF(N727="základní",J727,0)</f>
        <v>0</v>
      </c>
      <c r="BF727" s="189">
        <f>IF(N727="snížená",J727,0)</f>
        <v>0</v>
      </c>
      <c r="BG727" s="189">
        <f>IF(N727="zákl. přenesená",J727,0)</f>
        <v>0</v>
      </c>
      <c r="BH727" s="189">
        <f>IF(N727="sníž. přenesená",J727,0)</f>
        <v>0</v>
      </c>
      <c r="BI727" s="189">
        <f>IF(N727="nulová",J727,0)</f>
        <v>0</v>
      </c>
      <c r="BJ727" s="19" t="s">
        <v>79</v>
      </c>
      <c r="BK727" s="189">
        <f>ROUND(I727*H727,2)</f>
        <v>0</v>
      </c>
      <c r="BL727" s="19" t="s">
        <v>341</v>
      </c>
      <c r="BM727" s="188" t="s">
        <v>821</v>
      </c>
    </row>
    <row r="728" spans="1:65" s="2" customFormat="1" ht="58.5">
      <c r="A728" s="37"/>
      <c r="B728" s="38"/>
      <c r="C728" s="39"/>
      <c r="D728" s="190" t="s">
        <v>128</v>
      </c>
      <c r="E728" s="39"/>
      <c r="F728" s="191" t="s">
        <v>822</v>
      </c>
      <c r="G728" s="39"/>
      <c r="H728" s="39"/>
      <c r="I728" s="192"/>
      <c r="J728" s="39"/>
      <c r="K728" s="39"/>
      <c r="L728" s="42"/>
      <c r="M728" s="193"/>
      <c r="N728" s="194"/>
      <c r="O728" s="67"/>
      <c r="P728" s="67"/>
      <c r="Q728" s="67"/>
      <c r="R728" s="67"/>
      <c r="S728" s="67"/>
      <c r="T728" s="68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T728" s="19" t="s">
        <v>128</v>
      </c>
      <c r="AU728" s="19" t="s">
        <v>84</v>
      </c>
    </row>
    <row r="729" spans="1:65" s="2" customFormat="1" ht="44.25" customHeight="1">
      <c r="A729" s="37"/>
      <c r="B729" s="38"/>
      <c r="C729" s="177" t="s">
        <v>823</v>
      </c>
      <c r="D729" s="177" t="s">
        <v>122</v>
      </c>
      <c r="E729" s="178" t="s">
        <v>824</v>
      </c>
      <c r="F729" s="179" t="s">
        <v>825</v>
      </c>
      <c r="G729" s="180" t="s">
        <v>218</v>
      </c>
      <c r="H729" s="181">
        <v>7</v>
      </c>
      <c r="I729" s="182"/>
      <c r="J729" s="183">
        <f>ROUND(I729*H729,2)</f>
        <v>0</v>
      </c>
      <c r="K729" s="179" t="s">
        <v>21</v>
      </c>
      <c r="L729" s="42"/>
      <c r="M729" s="184" t="s">
        <v>21</v>
      </c>
      <c r="N729" s="185" t="s">
        <v>45</v>
      </c>
      <c r="O729" s="67"/>
      <c r="P729" s="186">
        <f>O729*H729</f>
        <v>0</v>
      </c>
      <c r="Q729" s="186">
        <v>0</v>
      </c>
      <c r="R729" s="186">
        <f>Q729*H729</f>
        <v>0</v>
      </c>
      <c r="S729" s="186">
        <v>0</v>
      </c>
      <c r="T729" s="187">
        <f>S729*H729</f>
        <v>0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R729" s="188" t="s">
        <v>341</v>
      </c>
      <c r="AT729" s="188" t="s">
        <v>122</v>
      </c>
      <c r="AU729" s="188" t="s">
        <v>84</v>
      </c>
      <c r="AY729" s="19" t="s">
        <v>119</v>
      </c>
      <c r="BE729" s="189">
        <f>IF(N729="základní",J729,0)</f>
        <v>0</v>
      </c>
      <c r="BF729" s="189">
        <f>IF(N729="snížená",J729,0)</f>
        <v>0</v>
      </c>
      <c r="BG729" s="189">
        <f>IF(N729="zákl. přenesená",J729,0)</f>
        <v>0</v>
      </c>
      <c r="BH729" s="189">
        <f>IF(N729="sníž. přenesená",J729,0)</f>
        <v>0</v>
      </c>
      <c r="BI729" s="189">
        <f>IF(N729="nulová",J729,0)</f>
        <v>0</v>
      </c>
      <c r="BJ729" s="19" t="s">
        <v>79</v>
      </c>
      <c r="BK729" s="189">
        <f>ROUND(I729*H729,2)</f>
        <v>0</v>
      </c>
      <c r="BL729" s="19" t="s">
        <v>341</v>
      </c>
      <c r="BM729" s="188" t="s">
        <v>826</v>
      </c>
    </row>
    <row r="730" spans="1:65" s="2" customFormat="1" ht="48.75">
      <c r="A730" s="37"/>
      <c r="B730" s="38"/>
      <c r="C730" s="39"/>
      <c r="D730" s="190" t="s">
        <v>128</v>
      </c>
      <c r="E730" s="39"/>
      <c r="F730" s="191" t="s">
        <v>827</v>
      </c>
      <c r="G730" s="39"/>
      <c r="H730" s="39"/>
      <c r="I730" s="192"/>
      <c r="J730" s="39"/>
      <c r="K730" s="39"/>
      <c r="L730" s="42"/>
      <c r="M730" s="193"/>
      <c r="N730" s="194"/>
      <c r="O730" s="67"/>
      <c r="P730" s="67"/>
      <c r="Q730" s="67"/>
      <c r="R730" s="67"/>
      <c r="S730" s="67"/>
      <c r="T730" s="68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T730" s="19" t="s">
        <v>128</v>
      </c>
      <c r="AU730" s="19" t="s">
        <v>84</v>
      </c>
    </row>
    <row r="731" spans="1:65" s="2" customFormat="1" ht="49.15" customHeight="1">
      <c r="A731" s="37"/>
      <c r="B731" s="38"/>
      <c r="C731" s="177" t="s">
        <v>828</v>
      </c>
      <c r="D731" s="177" t="s">
        <v>122</v>
      </c>
      <c r="E731" s="178" t="s">
        <v>829</v>
      </c>
      <c r="F731" s="179" t="s">
        <v>830</v>
      </c>
      <c r="G731" s="180" t="s">
        <v>218</v>
      </c>
      <c r="H731" s="181">
        <v>4</v>
      </c>
      <c r="I731" s="182"/>
      <c r="J731" s="183">
        <f>ROUND(I731*H731,2)</f>
        <v>0</v>
      </c>
      <c r="K731" s="179" t="s">
        <v>21</v>
      </c>
      <c r="L731" s="42"/>
      <c r="M731" s="184" t="s">
        <v>21</v>
      </c>
      <c r="N731" s="185" t="s">
        <v>45</v>
      </c>
      <c r="O731" s="67"/>
      <c r="P731" s="186">
        <f>O731*H731</f>
        <v>0</v>
      </c>
      <c r="Q731" s="186">
        <v>0</v>
      </c>
      <c r="R731" s="186">
        <f>Q731*H731</f>
        <v>0</v>
      </c>
      <c r="S731" s="186">
        <v>0</v>
      </c>
      <c r="T731" s="187">
        <f>S731*H731</f>
        <v>0</v>
      </c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R731" s="188" t="s">
        <v>341</v>
      </c>
      <c r="AT731" s="188" t="s">
        <v>122</v>
      </c>
      <c r="AU731" s="188" t="s">
        <v>84</v>
      </c>
      <c r="AY731" s="19" t="s">
        <v>119</v>
      </c>
      <c r="BE731" s="189">
        <f>IF(N731="základní",J731,0)</f>
        <v>0</v>
      </c>
      <c r="BF731" s="189">
        <f>IF(N731="snížená",J731,0)</f>
        <v>0</v>
      </c>
      <c r="BG731" s="189">
        <f>IF(N731="zákl. přenesená",J731,0)</f>
        <v>0</v>
      </c>
      <c r="BH731" s="189">
        <f>IF(N731="sníž. přenesená",J731,0)</f>
        <v>0</v>
      </c>
      <c r="BI731" s="189">
        <f>IF(N731="nulová",J731,0)</f>
        <v>0</v>
      </c>
      <c r="BJ731" s="19" t="s">
        <v>79</v>
      </c>
      <c r="BK731" s="189">
        <f>ROUND(I731*H731,2)</f>
        <v>0</v>
      </c>
      <c r="BL731" s="19" t="s">
        <v>341</v>
      </c>
      <c r="BM731" s="188" t="s">
        <v>831</v>
      </c>
    </row>
    <row r="732" spans="1:65" s="2" customFormat="1" ht="58.5">
      <c r="A732" s="37"/>
      <c r="B732" s="38"/>
      <c r="C732" s="39"/>
      <c r="D732" s="190" t="s">
        <v>128</v>
      </c>
      <c r="E732" s="39"/>
      <c r="F732" s="191" t="s">
        <v>832</v>
      </c>
      <c r="G732" s="39"/>
      <c r="H732" s="39"/>
      <c r="I732" s="192"/>
      <c r="J732" s="39"/>
      <c r="K732" s="39"/>
      <c r="L732" s="42"/>
      <c r="M732" s="193"/>
      <c r="N732" s="194"/>
      <c r="O732" s="67"/>
      <c r="P732" s="67"/>
      <c r="Q732" s="67"/>
      <c r="R732" s="67"/>
      <c r="S732" s="67"/>
      <c r="T732" s="68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T732" s="19" t="s">
        <v>128</v>
      </c>
      <c r="AU732" s="19" t="s">
        <v>84</v>
      </c>
    </row>
    <row r="733" spans="1:65" s="2" customFormat="1" ht="55.5" customHeight="1">
      <c r="A733" s="37"/>
      <c r="B733" s="38"/>
      <c r="C733" s="177" t="s">
        <v>833</v>
      </c>
      <c r="D733" s="177" t="s">
        <v>122</v>
      </c>
      <c r="E733" s="178" t="s">
        <v>834</v>
      </c>
      <c r="F733" s="179" t="s">
        <v>835</v>
      </c>
      <c r="G733" s="180" t="s">
        <v>218</v>
      </c>
      <c r="H733" s="181">
        <v>2</v>
      </c>
      <c r="I733" s="182"/>
      <c r="J733" s="183">
        <f>ROUND(I733*H733,2)</f>
        <v>0</v>
      </c>
      <c r="K733" s="179" t="s">
        <v>21</v>
      </c>
      <c r="L733" s="42"/>
      <c r="M733" s="184" t="s">
        <v>21</v>
      </c>
      <c r="N733" s="185" t="s">
        <v>45</v>
      </c>
      <c r="O733" s="67"/>
      <c r="P733" s="186">
        <f>O733*H733</f>
        <v>0</v>
      </c>
      <c r="Q733" s="186">
        <v>0</v>
      </c>
      <c r="R733" s="186">
        <f>Q733*H733</f>
        <v>0</v>
      </c>
      <c r="S733" s="186">
        <v>0</v>
      </c>
      <c r="T733" s="187">
        <f>S733*H733</f>
        <v>0</v>
      </c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R733" s="188" t="s">
        <v>341</v>
      </c>
      <c r="AT733" s="188" t="s">
        <v>122</v>
      </c>
      <c r="AU733" s="188" t="s">
        <v>84</v>
      </c>
      <c r="AY733" s="19" t="s">
        <v>119</v>
      </c>
      <c r="BE733" s="189">
        <f>IF(N733="základní",J733,0)</f>
        <v>0</v>
      </c>
      <c r="BF733" s="189">
        <f>IF(N733="snížená",J733,0)</f>
        <v>0</v>
      </c>
      <c r="BG733" s="189">
        <f>IF(N733="zákl. přenesená",J733,0)</f>
        <v>0</v>
      </c>
      <c r="BH733" s="189">
        <f>IF(N733="sníž. přenesená",J733,0)</f>
        <v>0</v>
      </c>
      <c r="BI733" s="189">
        <f>IF(N733="nulová",J733,0)</f>
        <v>0</v>
      </c>
      <c r="BJ733" s="19" t="s">
        <v>79</v>
      </c>
      <c r="BK733" s="189">
        <f>ROUND(I733*H733,2)</f>
        <v>0</v>
      </c>
      <c r="BL733" s="19" t="s">
        <v>341</v>
      </c>
      <c r="BM733" s="188" t="s">
        <v>836</v>
      </c>
    </row>
    <row r="734" spans="1:65" s="2" customFormat="1" ht="68.25">
      <c r="A734" s="37"/>
      <c r="B734" s="38"/>
      <c r="C734" s="39"/>
      <c r="D734" s="190" t="s">
        <v>128</v>
      </c>
      <c r="E734" s="39"/>
      <c r="F734" s="191" t="s">
        <v>837</v>
      </c>
      <c r="G734" s="39"/>
      <c r="H734" s="39"/>
      <c r="I734" s="192"/>
      <c r="J734" s="39"/>
      <c r="K734" s="39"/>
      <c r="L734" s="42"/>
      <c r="M734" s="193"/>
      <c r="N734" s="194"/>
      <c r="O734" s="67"/>
      <c r="P734" s="67"/>
      <c r="Q734" s="67"/>
      <c r="R734" s="67"/>
      <c r="S734" s="67"/>
      <c r="T734" s="68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T734" s="19" t="s">
        <v>128</v>
      </c>
      <c r="AU734" s="19" t="s">
        <v>84</v>
      </c>
    </row>
    <row r="735" spans="1:65" s="2" customFormat="1" ht="55.5" customHeight="1">
      <c r="A735" s="37"/>
      <c r="B735" s="38"/>
      <c r="C735" s="177" t="s">
        <v>838</v>
      </c>
      <c r="D735" s="177" t="s">
        <v>122</v>
      </c>
      <c r="E735" s="178" t="s">
        <v>839</v>
      </c>
      <c r="F735" s="179" t="s">
        <v>840</v>
      </c>
      <c r="G735" s="180" t="s">
        <v>218</v>
      </c>
      <c r="H735" s="181">
        <v>2</v>
      </c>
      <c r="I735" s="182"/>
      <c r="J735" s="183">
        <f>ROUND(I735*H735,2)</f>
        <v>0</v>
      </c>
      <c r="K735" s="179" t="s">
        <v>21</v>
      </c>
      <c r="L735" s="42"/>
      <c r="M735" s="184" t="s">
        <v>21</v>
      </c>
      <c r="N735" s="185" t="s">
        <v>45</v>
      </c>
      <c r="O735" s="67"/>
      <c r="P735" s="186">
        <f>O735*H735</f>
        <v>0</v>
      </c>
      <c r="Q735" s="186">
        <v>0</v>
      </c>
      <c r="R735" s="186">
        <f>Q735*H735</f>
        <v>0</v>
      </c>
      <c r="S735" s="186">
        <v>0</v>
      </c>
      <c r="T735" s="187">
        <f>S735*H735</f>
        <v>0</v>
      </c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R735" s="188" t="s">
        <v>341</v>
      </c>
      <c r="AT735" s="188" t="s">
        <v>122</v>
      </c>
      <c r="AU735" s="188" t="s">
        <v>84</v>
      </c>
      <c r="AY735" s="19" t="s">
        <v>119</v>
      </c>
      <c r="BE735" s="189">
        <f>IF(N735="základní",J735,0)</f>
        <v>0</v>
      </c>
      <c r="BF735" s="189">
        <f>IF(N735="snížená",J735,0)</f>
        <v>0</v>
      </c>
      <c r="BG735" s="189">
        <f>IF(N735="zákl. přenesená",J735,0)</f>
        <v>0</v>
      </c>
      <c r="BH735" s="189">
        <f>IF(N735="sníž. přenesená",J735,0)</f>
        <v>0</v>
      </c>
      <c r="BI735" s="189">
        <f>IF(N735="nulová",J735,0)</f>
        <v>0</v>
      </c>
      <c r="BJ735" s="19" t="s">
        <v>79</v>
      </c>
      <c r="BK735" s="189">
        <f>ROUND(I735*H735,2)</f>
        <v>0</v>
      </c>
      <c r="BL735" s="19" t="s">
        <v>341</v>
      </c>
      <c r="BM735" s="188" t="s">
        <v>841</v>
      </c>
    </row>
    <row r="736" spans="1:65" s="2" customFormat="1" ht="68.25">
      <c r="A736" s="37"/>
      <c r="B736" s="38"/>
      <c r="C736" s="39"/>
      <c r="D736" s="190" t="s">
        <v>128</v>
      </c>
      <c r="E736" s="39"/>
      <c r="F736" s="191" t="s">
        <v>842</v>
      </c>
      <c r="G736" s="39"/>
      <c r="H736" s="39"/>
      <c r="I736" s="192"/>
      <c r="J736" s="39"/>
      <c r="K736" s="39"/>
      <c r="L736" s="42"/>
      <c r="M736" s="193"/>
      <c r="N736" s="194"/>
      <c r="O736" s="67"/>
      <c r="P736" s="67"/>
      <c r="Q736" s="67"/>
      <c r="R736" s="67"/>
      <c r="S736" s="67"/>
      <c r="T736" s="68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T736" s="19" t="s">
        <v>128</v>
      </c>
      <c r="AU736" s="19" t="s">
        <v>84</v>
      </c>
    </row>
    <row r="737" spans="1:65" s="2" customFormat="1" ht="66.75" customHeight="1">
      <c r="A737" s="37"/>
      <c r="B737" s="38"/>
      <c r="C737" s="177" t="s">
        <v>843</v>
      </c>
      <c r="D737" s="177" t="s">
        <v>122</v>
      </c>
      <c r="E737" s="178" t="s">
        <v>844</v>
      </c>
      <c r="F737" s="179" t="s">
        <v>845</v>
      </c>
      <c r="G737" s="180" t="s">
        <v>218</v>
      </c>
      <c r="H737" s="181">
        <v>1</v>
      </c>
      <c r="I737" s="182"/>
      <c r="J737" s="183">
        <f>ROUND(I737*H737,2)</f>
        <v>0</v>
      </c>
      <c r="K737" s="179" t="s">
        <v>21</v>
      </c>
      <c r="L737" s="42"/>
      <c r="M737" s="184" t="s">
        <v>21</v>
      </c>
      <c r="N737" s="185" t="s">
        <v>45</v>
      </c>
      <c r="O737" s="67"/>
      <c r="P737" s="186">
        <f>O737*H737</f>
        <v>0</v>
      </c>
      <c r="Q737" s="186">
        <v>0</v>
      </c>
      <c r="R737" s="186">
        <f>Q737*H737</f>
        <v>0</v>
      </c>
      <c r="S737" s="186">
        <v>0</v>
      </c>
      <c r="T737" s="187">
        <f>S737*H737</f>
        <v>0</v>
      </c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R737" s="188" t="s">
        <v>341</v>
      </c>
      <c r="AT737" s="188" t="s">
        <v>122</v>
      </c>
      <c r="AU737" s="188" t="s">
        <v>84</v>
      </c>
      <c r="AY737" s="19" t="s">
        <v>119</v>
      </c>
      <c r="BE737" s="189">
        <f>IF(N737="základní",J737,0)</f>
        <v>0</v>
      </c>
      <c r="BF737" s="189">
        <f>IF(N737="snížená",J737,0)</f>
        <v>0</v>
      </c>
      <c r="BG737" s="189">
        <f>IF(N737="zákl. přenesená",J737,0)</f>
        <v>0</v>
      </c>
      <c r="BH737" s="189">
        <f>IF(N737="sníž. přenesená",J737,0)</f>
        <v>0</v>
      </c>
      <c r="BI737" s="189">
        <f>IF(N737="nulová",J737,0)</f>
        <v>0</v>
      </c>
      <c r="BJ737" s="19" t="s">
        <v>79</v>
      </c>
      <c r="BK737" s="189">
        <f>ROUND(I737*H737,2)</f>
        <v>0</v>
      </c>
      <c r="BL737" s="19" t="s">
        <v>341</v>
      </c>
      <c r="BM737" s="188" t="s">
        <v>846</v>
      </c>
    </row>
    <row r="738" spans="1:65" s="2" customFormat="1" ht="68.25">
      <c r="A738" s="37"/>
      <c r="B738" s="38"/>
      <c r="C738" s="39"/>
      <c r="D738" s="190" t="s">
        <v>128</v>
      </c>
      <c r="E738" s="39"/>
      <c r="F738" s="191" t="s">
        <v>847</v>
      </c>
      <c r="G738" s="39"/>
      <c r="H738" s="39"/>
      <c r="I738" s="192"/>
      <c r="J738" s="39"/>
      <c r="K738" s="39"/>
      <c r="L738" s="42"/>
      <c r="M738" s="193"/>
      <c r="N738" s="194"/>
      <c r="O738" s="67"/>
      <c r="P738" s="67"/>
      <c r="Q738" s="67"/>
      <c r="R738" s="67"/>
      <c r="S738" s="67"/>
      <c r="T738" s="68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T738" s="19" t="s">
        <v>128</v>
      </c>
      <c r="AU738" s="19" t="s">
        <v>84</v>
      </c>
    </row>
    <row r="739" spans="1:65" s="2" customFormat="1" ht="66.75" customHeight="1">
      <c r="A739" s="37"/>
      <c r="B739" s="38"/>
      <c r="C739" s="177" t="s">
        <v>848</v>
      </c>
      <c r="D739" s="177" t="s">
        <v>122</v>
      </c>
      <c r="E739" s="178" t="s">
        <v>849</v>
      </c>
      <c r="F739" s="179" t="s">
        <v>850</v>
      </c>
      <c r="G739" s="180" t="s">
        <v>218</v>
      </c>
      <c r="H739" s="181">
        <v>1</v>
      </c>
      <c r="I739" s="182"/>
      <c r="J739" s="183">
        <f>ROUND(I739*H739,2)</f>
        <v>0</v>
      </c>
      <c r="K739" s="179" t="s">
        <v>21</v>
      </c>
      <c r="L739" s="42"/>
      <c r="M739" s="184" t="s">
        <v>21</v>
      </c>
      <c r="N739" s="185" t="s">
        <v>45</v>
      </c>
      <c r="O739" s="67"/>
      <c r="P739" s="186">
        <f>O739*H739</f>
        <v>0</v>
      </c>
      <c r="Q739" s="186">
        <v>0</v>
      </c>
      <c r="R739" s="186">
        <f>Q739*H739</f>
        <v>0</v>
      </c>
      <c r="S739" s="186">
        <v>0</v>
      </c>
      <c r="T739" s="187">
        <f>S739*H739</f>
        <v>0</v>
      </c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R739" s="188" t="s">
        <v>341</v>
      </c>
      <c r="AT739" s="188" t="s">
        <v>122</v>
      </c>
      <c r="AU739" s="188" t="s">
        <v>84</v>
      </c>
      <c r="AY739" s="19" t="s">
        <v>119</v>
      </c>
      <c r="BE739" s="189">
        <f>IF(N739="základní",J739,0)</f>
        <v>0</v>
      </c>
      <c r="BF739" s="189">
        <f>IF(N739="snížená",J739,0)</f>
        <v>0</v>
      </c>
      <c r="BG739" s="189">
        <f>IF(N739="zákl. přenesená",J739,0)</f>
        <v>0</v>
      </c>
      <c r="BH739" s="189">
        <f>IF(N739="sníž. přenesená",J739,0)</f>
        <v>0</v>
      </c>
      <c r="BI739" s="189">
        <f>IF(N739="nulová",J739,0)</f>
        <v>0</v>
      </c>
      <c r="BJ739" s="19" t="s">
        <v>79</v>
      </c>
      <c r="BK739" s="189">
        <f>ROUND(I739*H739,2)</f>
        <v>0</v>
      </c>
      <c r="BL739" s="19" t="s">
        <v>341</v>
      </c>
      <c r="BM739" s="188" t="s">
        <v>851</v>
      </c>
    </row>
    <row r="740" spans="1:65" s="2" customFormat="1" ht="68.25">
      <c r="A740" s="37"/>
      <c r="B740" s="38"/>
      <c r="C740" s="39"/>
      <c r="D740" s="190" t="s">
        <v>128</v>
      </c>
      <c r="E740" s="39"/>
      <c r="F740" s="191" t="s">
        <v>852</v>
      </c>
      <c r="G740" s="39"/>
      <c r="H740" s="39"/>
      <c r="I740" s="192"/>
      <c r="J740" s="39"/>
      <c r="K740" s="39"/>
      <c r="L740" s="42"/>
      <c r="M740" s="193"/>
      <c r="N740" s="194"/>
      <c r="O740" s="67"/>
      <c r="P740" s="67"/>
      <c r="Q740" s="67"/>
      <c r="R740" s="67"/>
      <c r="S740" s="67"/>
      <c r="T740" s="68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T740" s="19" t="s">
        <v>128</v>
      </c>
      <c r="AU740" s="19" t="s">
        <v>84</v>
      </c>
    </row>
    <row r="741" spans="1:65" s="2" customFormat="1" ht="49.15" customHeight="1">
      <c r="A741" s="37"/>
      <c r="B741" s="38"/>
      <c r="C741" s="177" t="s">
        <v>853</v>
      </c>
      <c r="D741" s="177" t="s">
        <v>122</v>
      </c>
      <c r="E741" s="178" t="s">
        <v>854</v>
      </c>
      <c r="F741" s="179" t="s">
        <v>855</v>
      </c>
      <c r="G741" s="180" t="s">
        <v>218</v>
      </c>
      <c r="H741" s="181">
        <v>7</v>
      </c>
      <c r="I741" s="182"/>
      <c r="J741" s="183">
        <f>ROUND(I741*H741,2)</f>
        <v>0</v>
      </c>
      <c r="K741" s="179" t="s">
        <v>21</v>
      </c>
      <c r="L741" s="42"/>
      <c r="M741" s="184" t="s">
        <v>21</v>
      </c>
      <c r="N741" s="185" t="s">
        <v>45</v>
      </c>
      <c r="O741" s="67"/>
      <c r="P741" s="186">
        <f>O741*H741</f>
        <v>0</v>
      </c>
      <c r="Q741" s="186">
        <v>0</v>
      </c>
      <c r="R741" s="186">
        <f>Q741*H741</f>
        <v>0</v>
      </c>
      <c r="S741" s="186">
        <v>0</v>
      </c>
      <c r="T741" s="187">
        <f>S741*H741</f>
        <v>0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R741" s="188" t="s">
        <v>341</v>
      </c>
      <c r="AT741" s="188" t="s">
        <v>122</v>
      </c>
      <c r="AU741" s="188" t="s">
        <v>84</v>
      </c>
      <c r="AY741" s="19" t="s">
        <v>119</v>
      </c>
      <c r="BE741" s="189">
        <f>IF(N741="základní",J741,0)</f>
        <v>0</v>
      </c>
      <c r="BF741" s="189">
        <f>IF(N741="snížená",J741,0)</f>
        <v>0</v>
      </c>
      <c r="BG741" s="189">
        <f>IF(N741="zákl. přenesená",J741,0)</f>
        <v>0</v>
      </c>
      <c r="BH741" s="189">
        <f>IF(N741="sníž. přenesená",J741,0)</f>
        <v>0</v>
      </c>
      <c r="BI741" s="189">
        <f>IF(N741="nulová",J741,0)</f>
        <v>0</v>
      </c>
      <c r="BJ741" s="19" t="s">
        <v>79</v>
      </c>
      <c r="BK741" s="189">
        <f>ROUND(I741*H741,2)</f>
        <v>0</v>
      </c>
      <c r="BL741" s="19" t="s">
        <v>341</v>
      </c>
      <c r="BM741" s="188" t="s">
        <v>856</v>
      </c>
    </row>
    <row r="742" spans="1:65" s="2" customFormat="1" ht="48.75">
      <c r="A742" s="37"/>
      <c r="B742" s="38"/>
      <c r="C742" s="39"/>
      <c r="D742" s="190" t="s">
        <v>128</v>
      </c>
      <c r="E742" s="39"/>
      <c r="F742" s="191" t="s">
        <v>857</v>
      </c>
      <c r="G742" s="39"/>
      <c r="H742" s="39"/>
      <c r="I742" s="192"/>
      <c r="J742" s="39"/>
      <c r="K742" s="39"/>
      <c r="L742" s="42"/>
      <c r="M742" s="193"/>
      <c r="N742" s="194"/>
      <c r="O742" s="67"/>
      <c r="P742" s="67"/>
      <c r="Q742" s="67"/>
      <c r="R742" s="67"/>
      <c r="S742" s="67"/>
      <c r="T742" s="68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T742" s="19" t="s">
        <v>128</v>
      </c>
      <c r="AU742" s="19" t="s">
        <v>84</v>
      </c>
    </row>
    <row r="743" spans="1:65" s="2" customFormat="1" ht="49.15" customHeight="1">
      <c r="A743" s="37"/>
      <c r="B743" s="38"/>
      <c r="C743" s="177" t="s">
        <v>858</v>
      </c>
      <c r="D743" s="177" t="s">
        <v>122</v>
      </c>
      <c r="E743" s="178" t="s">
        <v>859</v>
      </c>
      <c r="F743" s="179" t="s">
        <v>860</v>
      </c>
      <c r="G743" s="180" t="s">
        <v>218</v>
      </c>
      <c r="H743" s="181">
        <v>5</v>
      </c>
      <c r="I743" s="182"/>
      <c r="J743" s="183">
        <f>ROUND(I743*H743,2)</f>
        <v>0</v>
      </c>
      <c r="K743" s="179" t="s">
        <v>21</v>
      </c>
      <c r="L743" s="42"/>
      <c r="M743" s="184" t="s">
        <v>21</v>
      </c>
      <c r="N743" s="185" t="s">
        <v>45</v>
      </c>
      <c r="O743" s="67"/>
      <c r="P743" s="186">
        <f>O743*H743</f>
        <v>0</v>
      </c>
      <c r="Q743" s="186">
        <v>0</v>
      </c>
      <c r="R743" s="186">
        <f>Q743*H743</f>
        <v>0</v>
      </c>
      <c r="S743" s="186">
        <v>0</v>
      </c>
      <c r="T743" s="187">
        <f>S743*H743</f>
        <v>0</v>
      </c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R743" s="188" t="s">
        <v>341</v>
      </c>
      <c r="AT743" s="188" t="s">
        <v>122</v>
      </c>
      <c r="AU743" s="188" t="s">
        <v>84</v>
      </c>
      <c r="AY743" s="19" t="s">
        <v>119</v>
      </c>
      <c r="BE743" s="189">
        <f>IF(N743="základní",J743,0)</f>
        <v>0</v>
      </c>
      <c r="BF743" s="189">
        <f>IF(N743="snížená",J743,0)</f>
        <v>0</v>
      </c>
      <c r="BG743" s="189">
        <f>IF(N743="zákl. přenesená",J743,0)</f>
        <v>0</v>
      </c>
      <c r="BH743" s="189">
        <f>IF(N743="sníž. přenesená",J743,0)</f>
        <v>0</v>
      </c>
      <c r="BI743" s="189">
        <f>IF(N743="nulová",J743,0)</f>
        <v>0</v>
      </c>
      <c r="BJ743" s="19" t="s">
        <v>79</v>
      </c>
      <c r="BK743" s="189">
        <f>ROUND(I743*H743,2)</f>
        <v>0</v>
      </c>
      <c r="BL743" s="19" t="s">
        <v>341</v>
      </c>
      <c r="BM743" s="188" t="s">
        <v>861</v>
      </c>
    </row>
    <row r="744" spans="1:65" s="2" customFormat="1" ht="48.75">
      <c r="A744" s="37"/>
      <c r="B744" s="38"/>
      <c r="C744" s="39"/>
      <c r="D744" s="190" t="s">
        <v>128</v>
      </c>
      <c r="E744" s="39"/>
      <c r="F744" s="191" t="s">
        <v>862</v>
      </c>
      <c r="G744" s="39"/>
      <c r="H744" s="39"/>
      <c r="I744" s="192"/>
      <c r="J744" s="39"/>
      <c r="K744" s="39"/>
      <c r="L744" s="42"/>
      <c r="M744" s="193"/>
      <c r="N744" s="194"/>
      <c r="O744" s="67"/>
      <c r="P744" s="67"/>
      <c r="Q744" s="67"/>
      <c r="R744" s="67"/>
      <c r="S744" s="67"/>
      <c r="T744" s="68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T744" s="19" t="s">
        <v>128</v>
      </c>
      <c r="AU744" s="19" t="s">
        <v>84</v>
      </c>
    </row>
    <row r="745" spans="1:65" s="2" customFormat="1" ht="62.65" customHeight="1">
      <c r="A745" s="37"/>
      <c r="B745" s="38"/>
      <c r="C745" s="177" t="s">
        <v>863</v>
      </c>
      <c r="D745" s="177" t="s">
        <v>122</v>
      </c>
      <c r="E745" s="178" t="s">
        <v>864</v>
      </c>
      <c r="F745" s="179" t="s">
        <v>865</v>
      </c>
      <c r="G745" s="180" t="s">
        <v>218</v>
      </c>
      <c r="H745" s="181">
        <v>1</v>
      </c>
      <c r="I745" s="182"/>
      <c r="J745" s="183">
        <f>ROUND(I745*H745,2)</f>
        <v>0</v>
      </c>
      <c r="K745" s="179" t="s">
        <v>21</v>
      </c>
      <c r="L745" s="42"/>
      <c r="M745" s="184" t="s">
        <v>21</v>
      </c>
      <c r="N745" s="185" t="s">
        <v>45</v>
      </c>
      <c r="O745" s="67"/>
      <c r="P745" s="186">
        <f>O745*H745</f>
        <v>0</v>
      </c>
      <c r="Q745" s="186">
        <v>0</v>
      </c>
      <c r="R745" s="186">
        <f>Q745*H745</f>
        <v>0</v>
      </c>
      <c r="S745" s="186">
        <v>0</v>
      </c>
      <c r="T745" s="187">
        <f>S745*H745</f>
        <v>0</v>
      </c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R745" s="188" t="s">
        <v>341</v>
      </c>
      <c r="AT745" s="188" t="s">
        <v>122</v>
      </c>
      <c r="AU745" s="188" t="s">
        <v>84</v>
      </c>
      <c r="AY745" s="19" t="s">
        <v>119</v>
      </c>
      <c r="BE745" s="189">
        <f>IF(N745="základní",J745,0)</f>
        <v>0</v>
      </c>
      <c r="BF745" s="189">
        <f>IF(N745="snížená",J745,0)</f>
        <v>0</v>
      </c>
      <c r="BG745" s="189">
        <f>IF(N745="zákl. přenesená",J745,0)</f>
        <v>0</v>
      </c>
      <c r="BH745" s="189">
        <f>IF(N745="sníž. přenesená",J745,0)</f>
        <v>0</v>
      </c>
      <c r="BI745" s="189">
        <f>IF(N745="nulová",J745,0)</f>
        <v>0</v>
      </c>
      <c r="BJ745" s="19" t="s">
        <v>79</v>
      </c>
      <c r="BK745" s="189">
        <f>ROUND(I745*H745,2)</f>
        <v>0</v>
      </c>
      <c r="BL745" s="19" t="s">
        <v>341</v>
      </c>
      <c r="BM745" s="188" t="s">
        <v>866</v>
      </c>
    </row>
    <row r="746" spans="1:65" s="2" customFormat="1" ht="68.25">
      <c r="A746" s="37"/>
      <c r="B746" s="38"/>
      <c r="C746" s="39"/>
      <c r="D746" s="190" t="s">
        <v>128</v>
      </c>
      <c r="E746" s="39"/>
      <c r="F746" s="191" t="s">
        <v>867</v>
      </c>
      <c r="G746" s="39"/>
      <c r="H746" s="39"/>
      <c r="I746" s="192"/>
      <c r="J746" s="39"/>
      <c r="K746" s="39"/>
      <c r="L746" s="42"/>
      <c r="M746" s="193"/>
      <c r="N746" s="194"/>
      <c r="O746" s="67"/>
      <c r="P746" s="67"/>
      <c r="Q746" s="67"/>
      <c r="R746" s="67"/>
      <c r="S746" s="67"/>
      <c r="T746" s="68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T746" s="19" t="s">
        <v>128</v>
      </c>
      <c r="AU746" s="19" t="s">
        <v>84</v>
      </c>
    </row>
    <row r="747" spans="1:65" s="2" customFormat="1" ht="62.65" customHeight="1">
      <c r="A747" s="37"/>
      <c r="B747" s="38"/>
      <c r="C747" s="177" t="s">
        <v>868</v>
      </c>
      <c r="D747" s="177" t="s">
        <v>122</v>
      </c>
      <c r="E747" s="178" t="s">
        <v>869</v>
      </c>
      <c r="F747" s="179" t="s">
        <v>870</v>
      </c>
      <c r="G747" s="180" t="s">
        <v>218</v>
      </c>
      <c r="H747" s="181">
        <v>1</v>
      </c>
      <c r="I747" s="182"/>
      <c r="J747" s="183">
        <f>ROUND(I747*H747,2)</f>
        <v>0</v>
      </c>
      <c r="K747" s="179" t="s">
        <v>21</v>
      </c>
      <c r="L747" s="42"/>
      <c r="M747" s="184" t="s">
        <v>21</v>
      </c>
      <c r="N747" s="185" t="s">
        <v>45</v>
      </c>
      <c r="O747" s="67"/>
      <c r="P747" s="186">
        <f>O747*H747</f>
        <v>0</v>
      </c>
      <c r="Q747" s="186">
        <v>0</v>
      </c>
      <c r="R747" s="186">
        <f>Q747*H747</f>
        <v>0</v>
      </c>
      <c r="S747" s="186">
        <v>0</v>
      </c>
      <c r="T747" s="187">
        <f>S747*H747</f>
        <v>0</v>
      </c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R747" s="188" t="s">
        <v>341</v>
      </c>
      <c r="AT747" s="188" t="s">
        <v>122</v>
      </c>
      <c r="AU747" s="188" t="s">
        <v>84</v>
      </c>
      <c r="AY747" s="19" t="s">
        <v>119</v>
      </c>
      <c r="BE747" s="189">
        <f>IF(N747="základní",J747,0)</f>
        <v>0</v>
      </c>
      <c r="BF747" s="189">
        <f>IF(N747="snížená",J747,0)</f>
        <v>0</v>
      </c>
      <c r="BG747" s="189">
        <f>IF(N747="zákl. přenesená",J747,0)</f>
        <v>0</v>
      </c>
      <c r="BH747" s="189">
        <f>IF(N747="sníž. přenesená",J747,0)</f>
        <v>0</v>
      </c>
      <c r="BI747" s="189">
        <f>IF(N747="nulová",J747,0)</f>
        <v>0</v>
      </c>
      <c r="BJ747" s="19" t="s">
        <v>79</v>
      </c>
      <c r="BK747" s="189">
        <f>ROUND(I747*H747,2)</f>
        <v>0</v>
      </c>
      <c r="BL747" s="19" t="s">
        <v>341</v>
      </c>
      <c r="BM747" s="188" t="s">
        <v>871</v>
      </c>
    </row>
    <row r="748" spans="1:65" s="2" customFormat="1" ht="68.25">
      <c r="A748" s="37"/>
      <c r="B748" s="38"/>
      <c r="C748" s="39"/>
      <c r="D748" s="190" t="s">
        <v>128</v>
      </c>
      <c r="E748" s="39"/>
      <c r="F748" s="191" t="s">
        <v>872</v>
      </c>
      <c r="G748" s="39"/>
      <c r="H748" s="39"/>
      <c r="I748" s="192"/>
      <c r="J748" s="39"/>
      <c r="K748" s="39"/>
      <c r="L748" s="42"/>
      <c r="M748" s="193"/>
      <c r="N748" s="194"/>
      <c r="O748" s="67"/>
      <c r="P748" s="67"/>
      <c r="Q748" s="67"/>
      <c r="R748" s="67"/>
      <c r="S748" s="67"/>
      <c r="T748" s="68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T748" s="19" t="s">
        <v>128</v>
      </c>
      <c r="AU748" s="19" t="s">
        <v>84</v>
      </c>
    </row>
    <row r="749" spans="1:65" s="2" customFormat="1" ht="76.349999999999994" customHeight="1">
      <c r="A749" s="37"/>
      <c r="B749" s="38"/>
      <c r="C749" s="177" t="s">
        <v>873</v>
      </c>
      <c r="D749" s="177" t="s">
        <v>122</v>
      </c>
      <c r="E749" s="178" t="s">
        <v>874</v>
      </c>
      <c r="F749" s="179" t="s">
        <v>875</v>
      </c>
      <c r="G749" s="180" t="s">
        <v>218</v>
      </c>
      <c r="H749" s="181">
        <v>1</v>
      </c>
      <c r="I749" s="182"/>
      <c r="J749" s="183">
        <f>ROUND(I749*H749,2)</f>
        <v>0</v>
      </c>
      <c r="K749" s="179" t="s">
        <v>21</v>
      </c>
      <c r="L749" s="42"/>
      <c r="M749" s="184" t="s">
        <v>21</v>
      </c>
      <c r="N749" s="185" t="s">
        <v>45</v>
      </c>
      <c r="O749" s="67"/>
      <c r="P749" s="186">
        <f>O749*H749</f>
        <v>0</v>
      </c>
      <c r="Q749" s="186">
        <v>0</v>
      </c>
      <c r="R749" s="186">
        <f>Q749*H749</f>
        <v>0</v>
      </c>
      <c r="S749" s="186">
        <v>0</v>
      </c>
      <c r="T749" s="187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88" t="s">
        <v>341</v>
      </c>
      <c r="AT749" s="188" t="s">
        <v>122</v>
      </c>
      <c r="AU749" s="188" t="s">
        <v>84</v>
      </c>
      <c r="AY749" s="19" t="s">
        <v>119</v>
      </c>
      <c r="BE749" s="189">
        <f>IF(N749="základní",J749,0)</f>
        <v>0</v>
      </c>
      <c r="BF749" s="189">
        <f>IF(N749="snížená",J749,0)</f>
        <v>0</v>
      </c>
      <c r="BG749" s="189">
        <f>IF(N749="zákl. přenesená",J749,0)</f>
        <v>0</v>
      </c>
      <c r="BH749" s="189">
        <f>IF(N749="sníž. přenesená",J749,0)</f>
        <v>0</v>
      </c>
      <c r="BI749" s="189">
        <f>IF(N749="nulová",J749,0)</f>
        <v>0</v>
      </c>
      <c r="BJ749" s="19" t="s">
        <v>79</v>
      </c>
      <c r="BK749" s="189">
        <f>ROUND(I749*H749,2)</f>
        <v>0</v>
      </c>
      <c r="BL749" s="19" t="s">
        <v>341</v>
      </c>
      <c r="BM749" s="188" t="s">
        <v>876</v>
      </c>
    </row>
    <row r="750" spans="1:65" s="2" customFormat="1" ht="78">
      <c r="A750" s="37"/>
      <c r="B750" s="38"/>
      <c r="C750" s="39"/>
      <c r="D750" s="190" t="s">
        <v>128</v>
      </c>
      <c r="E750" s="39"/>
      <c r="F750" s="191" t="s">
        <v>877</v>
      </c>
      <c r="G750" s="39"/>
      <c r="H750" s="39"/>
      <c r="I750" s="192"/>
      <c r="J750" s="39"/>
      <c r="K750" s="39"/>
      <c r="L750" s="42"/>
      <c r="M750" s="193"/>
      <c r="N750" s="194"/>
      <c r="O750" s="67"/>
      <c r="P750" s="67"/>
      <c r="Q750" s="67"/>
      <c r="R750" s="67"/>
      <c r="S750" s="67"/>
      <c r="T750" s="68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T750" s="19" t="s">
        <v>128</v>
      </c>
      <c r="AU750" s="19" t="s">
        <v>84</v>
      </c>
    </row>
    <row r="751" spans="1:65" s="2" customFormat="1" ht="76.349999999999994" customHeight="1">
      <c r="A751" s="37"/>
      <c r="B751" s="38"/>
      <c r="C751" s="177" t="s">
        <v>878</v>
      </c>
      <c r="D751" s="177" t="s">
        <v>122</v>
      </c>
      <c r="E751" s="178" t="s">
        <v>879</v>
      </c>
      <c r="F751" s="179" t="s">
        <v>880</v>
      </c>
      <c r="G751" s="180" t="s">
        <v>218</v>
      </c>
      <c r="H751" s="181">
        <v>1</v>
      </c>
      <c r="I751" s="182"/>
      <c r="J751" s="183">
        <f>ROUND(I751*H751,2)</f>
        <v>0</v>
      </c>
      <c r="K751" s="179" t="s">
        <v>21</v>
      </c>
      <c r="L751" s="42"/>
      <c r="M751" s="184" t="s">
        <v>21</v>
      </c>
      <c r="N751" s="185" t="s">
        <v>45</v>
      </c>
      <c r="O751" s="67"/>
      <c r="P751" s="186">
        <f>O751*H751</f>
        <v>0</v>
      </c>
      <c r="Q751" s="186">
        <v>0</v>
      </c>
      <c r="R751" s="186">
        <f>Q751*H751</f>
        <v>0</v>
      </c>
      <c r="S751" s="186">
        <v>0</v>
      </c>
      <c r="T751" s="187">
        <f>S751*H751</f>
        <v>0</v>
      </c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R751" s="188" t="s">
        <v>341</v>
      </c>
      <c r="AT751" s="188" t="s">
        <v>122</v>
      </c>
      <c r="AU751" s="188" t="s">
        <v>84</v>
      </c>
      <c r="AY751" s="19" t="s">
        <v>119</v>
      </c>
      <c r="BE751" s="189">
        <f>IF(N751="základní",J751,0)</f>
        <v>0</v>
      </c>
      <c r="BF751" s="189">
        <f>IF(N751="snížená",J751,0)</f>
        <v>0</v>
      </c>
      <c r="BG751" s="189">
        <f>IF(N751="zákl. přenesená",J751,0)</f>
        <v>0</v>
      </c>
      <c r="BH751" s="189">
        <f>IF(N751="sníž. přenesená",J751,0)</f>
        <v>0</v>
      </c>
      <c r="BI751" s="189">
        <f>IF(N751="nulová",J751,0)</f>
        <v>0</v>
      </c>
      <c r="BJ751" s="19" t="s">
        <v>79</v>
      </c>
      <c r="BK751" s="189">
        <f>ROUND(I751*H751,2)</f>
        <v>0</v>
      </c>
      <c r="BL751" s="19" t="s">
        <v>341</v>
      </c>
      <c r="BM751" s="188" t="s">
        <v>881</v>
      </c>
    </row>
    <row r="752" spans="1:65" s="2" customFormat="1" ht="78">
      <c r="A752" s="37"/>
      <c r="B752" s="38"/>
      <c r="C752" s="39"/>
      <c r="D752" s="190" t="s">
        <v>128</v>
      </c>
      <c r="E752" s="39"/>
      <c r="F752" s="191" t="s">
        <v>882</v>
      </c>
      <c r="G752" s="39"/>
      <c r="H752" s="39"/>
      <c r="I752" s="192"/>
      <c r="J752" s="39"/>
      <c r="K752" s="39"/>
      <c r="L752" s="42"/>
      <c r="M752" s="193"/>
      <c r="N752" s="194"/>
      <c r="O752" s="67"/>
      <c r="P752" s="67"/>
      <c r="Q752" s="67"/>
      <c r="R752" s="67"/>
      <c r="S752" s="67"/>
      <c r="T752" s="68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T752" s="19" t="s">
        <v>128</v>
      </c>
      <c r="AU752" s="19" t="s">
        <v>84</v>
      </c>
    </row>
    <row r="753" spans="1:65" s="2" customFormat="1" ht="62.65" customHeight="1">
      <c r="A753" s="37"/>
      <c r="B753" s="38"/>
      <c r="C753" s="177" t="s">
        <v>883</v>
      </c>
      <c r="D753" s="177" t="s">
        <v>122</v>
      </c>
      <c r="E753" s="178" t="s">
        <v>884</v>
      </c>
      <c r="F753" s="179" t="s">
        <v>885</v>
      </c>
      <c r="G753" s="180" t="s">
        <v>218</v>
      </c>
      <c r="H753" s="181">
        <v>1</v>
      </c>
      <c r="I753" s="182"/>
      <c r="J753" s="183">
        <f>ROUND(I753*H753,2)</f>
        <v>0</v>
      </c>
      <c r="K753" s="179" t="s">
        <v>21</v>
      </c>
      <c r="L753" s="42"/>
      <c r="M753" s="184" t="s">
        <v>21</v>
      </c>
      <c r="N753" s="185" t="s">
        <v>45</v>
      </c>
      <c r="O753" s="67"/>
      <c r="P753" s="186">
        <f>O753*H753</f>
        <v>0</v>
      </c>
      <c r="Q753" s="186">
        <v>0</v>
      </c>
      <c r="R753" s="186">
        <f>Q753*H753</f>
        <v>0</v>
      </c>
      <c r="S753" s="186">
        <v>0</v>
      </c>
      <c r="T753" s="187">
        <f>S753*H753</f>
        <v>0</v>
      </c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R753" s="188" t="s">
        <v>341</v>
      </c>
      <c r="AT753" s="188" t="s">
        <v>122</v>
      </c>
      <c r="AU753" s="188" t="s">
        <v>84</v>
      </c>
      <c r="AY753" s="19" t="s">
        <v>119</v>
      </c>
      <c r="BE753" s="189">
        <f>IF(N753="základní",J753,0)</f>
        <v>0</v>
      </c>
      <c r="BF753" s="189">
        <f>IF(N753="snížená",J753,0)</f>
        <v>0</v>
      </c>
      <c r="BG753" s="189">
        <f>IF(N753="zákl. přenesená",J753,0)</f>
        <v>0</v>
      </c>
      <c r="BH753" s="189">
        <f>IF(N753="sníž. přenesená",J753,0)</f>
        <v>0</v>
      </c>
      <c r="BI753" s="189">
        <f>IF(N753="nulová",J753,0)</f>
        <v>0</v>
      </c>
      <c r="BJ753" s="19" t="s">
        <v>79</v>
      </c>
      <c r="BK753" s="189">
        <f>ROUND(I753*H753,2)</f>
        <v>0</v>
      </c>
      <c r="BL753" s="19" t="s">
        <v>341</v>
      </c>
      <c r="BM753" s="188" t="s">
        <v>886</v>
      </c>
    </row>
    <row r="754" spans="1:65" s="2" customFormat="1" ht="58.5">
      <c r="A754" s="37"/>
      <c r="B754" s="38"/>
      <c r="C754" s="39"/>
      <c r="D754" s="190" t="s">
        <v>128</v>
      </c>
      <c r="E754" s="39"/>
      <c r="F754" s="191" t="s">
        <v>887</v>
      </c>
      <c r="G754" s="39"/>
      <c r="H754" s="39"/>
      <c r="I754" s="192"/>
      <c r="J754" s="39"/>
      <c r="K754" s="39"/>
      <c r="L754" s="42"/>
      <c r="M754" s="193"/>
      <c r="N754" s="194"/>
      <c r="O754" s="67"/>
      <c r="P754" s="67"/>
      <c r="Q754" s="67"/>
      <c r="R754" s="67"/>
      <c r="S754" s="67"/>
      <c r="T754" s="68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T754" s="19" t="s">
        <v>128</v>
      </c>
      <c r="AU754" s="19" t="s">
        <v>84</v>
      </c>
    </row>
    <row r="755" spans="1:65" s="2" customFormat="1" ht="49.15" customHeight="1">
      <c r="A755" s="37"/>
      <c r="B755" s="38"/>
      <c r="C755" s="177" t="s">
        <v>888</v>
      </c>
      <c r="D755" s="177" t="s">
        <v>122</v>
      </c>
      <c r="E755" s="178" t="s">
        <v>889</v>
      </c>
      <c r="F755" s="179" t="s">
        <v>890</v>
      </c>
      <c r="G755" s="180" t="s">
        <v>218</v>
      </c>
      <c r="H755" s="181">
        <v>1</v>
      </c>
      <c r="I755" s="182"/>
      <c r="J755" s="183">
        <f>ROUND(I755*H755,2)</f>
        <v>0</v>
      </c>
      <c r="K755" s="179" t="s">
        <v>21</v>
      </c>
      <c r="L755" s="42"/>
      <c r="M755" s="184" t="s">
        <v>21</v>
      </c>
      <c r="N755" s="185" t="s">
        <v>45</v>
      </c>
      <c r="O755" s="67"/>
      <c r="P755" s="186">
        <f>O755*H755</f>
        <v>0</v>
      </c>
      <c r="Q755" s="186">
        <v>0</v>
      </c>
      <c r="R755" s="186">
        <f>Q755*H755</f>
        <v>0</v>
      </c>
      <c r="S755" s="186">
        <v>0</v>
      </c>
      <c r="T755" s="187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88" t="s">
        <v>341</v>
      </c>
      <c r="AT755" s="188" t="s">
        <v>122</v>
      </c>
      <c r="AU755" s="188" t="s">
        <v>84</v>
      </c>
      <c r="AY755" s="19" t="s">
        <v>119</v>
      </c>
      <c r="BE755" s="189">
        <f>IF(N755="základní",J755,0)</f>
        <v>0</v>
      </c>
      <c r="BF755" s="189">
        <f>IF(N755="snížená",J755,0)</f>
        <v>0</v>
      </c>
      <c r="BG755" s="189">
        <f>IF(N755="zákl. přenesená",J755,0)</f>
        <v>0</v>
      </c>
      <c r="BH755" s="189">
        <f>IF(N755="sníž. přenesená",J755,0)</f>
        <v>0</v>
      </c>
      <c r="BI755" s="189">
        <f>IF(N755="nulová",J755,0)</f>
        <v>0</v>
      </c>
      <c r="BJ755" s="19" t="s">
        <v>79</v>
      </c>
      <c r="BK755" s="189">
        <f>ROUND(I755*H755,2)</f>
        <v>0</v>
      </c>
      <c r="BL755" s="19" t="s">
        <v>341</v>
      </c>
      <c r="BM755" s="188" t="s">
        <v>891</v>
      </c>
    </row>
    <row r="756" spans="1:65" s="2" customFormat="1" ht="48.75">
      <c r="A756" s="37"/>
      <c r="B756" s="38"/>
      <c r="C756" s="39"/>
      <c r="D756" s="190" t="s">
        <v>128</v>
      </c>
      <c r="E756" s="39"/>
      <c r="F756" s="191" t="s">
        <v>892</v>
      </c>
      <c r="G756" s="39"/>
      <c r="H756" s="39"/>
      <c r="I756" s="192"/>
      <c r="J756" s="39"/>
      <c r="K756" s="39"/>
      <c r="L756" s="42"/>
      <c r="M756" s="193"/>
      <c r="N756" s="194"/>
      <c r="O756" s="67"/>
      <c r="P756" s="67"/>
      <c r="Q756" s="67"/>
      <c r="R756" s="67"/>
      <c r="S756" s="67"/>
      <c r="T756" s="68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T756" s="19" t="s">
        <v>128</v>
      </c>
      <c r="AU756" s="19" t="s">
        <v>84</v>
      </c>
    </row>
    <row r="757" spans="1:65" s="2" customFormat="1" ht="49.15" customHeight="1">
      <c r="A757" s="37"/>
      <c r="B757" s="38"/>
      <c r="C757" s="177" t="s">
        <v>893</v>
      </c>
      <c r="D757" s="177" t="s">
        <v>122</v>
      </c>
      <c r="E757" s="178" t="s">
        <v>894</v>
      </c>
      <c r="F757" s="179" t="s">
        <v>895</v>
      </c>
      <c r="G757" s="180" t="s">
        <v>218</v>
      </c>
      <c r="H757" s="181">
        <v>1</v>
      </c>
      <c r="I757" s="182"/>
      <c r="J757" s="183">
        <f>ROUND(I757*H757,2)</f>
        <v>0</v>
      </c>
      <c r="K757" s="179" t="s">
        <v>21</v>
      </c>
      <c r="L757" s="42"/>
      <c r="M757" s="184" t="s">
        <v>21</v>
      </c>
      <c r="N757" s="185" t="s">
        <v>45</v>
      </c>
      <c r="O757" s="67"/>
      <c r="P757" s="186">
        <f>O757*H757</f>
        <v>0</v>
      </c>
      <c r="Q757" s="186">
        <v>0</v>
      </c>
      <c r="R757" s="186">
        <f>Q757*H757</f>
        <v>0</v>
      </c>
      <c r="S757" s="186">
        <v>0</v>
      </c>
      <c r="T757" s="187">
        <f>S757*H757</f>
        <v>0</v>
      </c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R757" s="188" t="s">
        <v>341</v>
      </c>
      <c r="AT757" s="188" t="s">
        <v>122</v>
      </c>
      <c r="AU757" s="188" t="s">
        <v>84</v>
      </c>
      <c r="AY757" s="19" t="s">
        <v>119</v>
      </c>
      <c r="BE757" s="189">
        <f>IF(N757="základní",J757,0)</f>
        <v>0</v>
      </c>
      <c r="BF757" s="189">
        <f>IF(N757="snížená",J757,0)</f>
        <v>0</v>
      </c>
      <c r="BG757" s="189">
        <f>IF(N757="zákl. přenesená",J757,0)</f>
        <v>0</v>
      </c>
      <c r="BH757" s="189">
        <f>IF(N757="sníž. přenesená",J757,0)</f>
        <v>0</v>
      </c>
      <c r="BI757" s="189">
        <f>IF(N757="nulová",J757,0)</f>
        <v>0</v>
      </c>
      <c r="BJ757" s="19" t="s">
        <v>79</v>
      </c>
      <c r="BK757" s="189">
        <f>ROUND(I757*H757,2)</f>
        <v>0</v>
      </c>
      <c r="BL757" s="19" t="s">
        <v>341</v>
      </c>
      <c r="BM757" s="188" t="s">
        <v>896</v>
      </c>
    </row>
    <row r="758" spans="1:65" s="2" customFormat="1" ht="48.75">
      <c r="A758" s="37"/>
      <c r="B758" s="38"/>
      <c r="C758" s="39"/>
      <c r="D758" s="190" t="s">
        <v>128</v>
      </c>
      <c r="E758" s="39"/>
      <c r="F758" s="191" t="s">
        <v>897</v>
      </c>
      <c r="G758" s="39"/>
      <c r="H758" s="39"/>
      <c r="I758" s="192"/>
      <c r="J758" s="39"/>
      <c r="K758" s="39"/>
      <c r="L758" s="42"/>
      <c r="M758" s="193"/>
      <c r="N758" s="194"/>
      <c r="O758" s="67"/>
      <c r="P758" s="67"/>
      <c r="Q758" s="67"/>
      <c r="R758" s="67"/>
      <c r="S758" s="67"/>
      <c r="T758" s="68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T758" s="19" t="s">
        <v>128</v>
      </c>
      <c r="AU758" s="19" t="s">
        <v>84</v>
      </c>
    </row>
    <row r="759" spans="1:65" s="2" customFormat="1" ht="49.15" customHeight="1">
      <c r="A759" s="37"/>
      <c r="B759" s="38"/>
      <c r="C759" s="177" t="s">
        <v>898</v>
      </c>
      <c r="D759" s="177" t="s">
        <v>122</v>
      </c>
      <c r="E759" s="178" t="s">
        <v>899</v>
      </c>
      <c r="F759" s="179" t="s">
        <v>900</v>
      </c>
      <c r="G759" s="180" t="s">
        <v>218</v>
      </c>
      <c r="H759" s="181">
        <v>2</v>
      </c>
      <c r="I759" s="182"/>
      <c r="J759" s="183">
        <f>ROUND(I759*H759,2)</f>
        <v>0</v>
      </c>
      <c r="K759" s="179" t="s">
        <v>21</v>
      </c>
      <c r="L759" s="42"/>
      <c r="M759" s="184" t="s">
        <v>21</v>
      </c>
      <c r="N759" s="185" t="s">
        <v>45</v>
      </c>
      <c r="O759" s="67"/>
      <c r="P759" s="186">
        <f>O759*H759</f>
        <v>0</v>
      </c>
      <c r="Q759" s="186">
        <v>0</v>
      </c>
      <c r="R759" s="186">
        <f>Q759*H759</f>
        <v>0</v>
      </c>
      <c r="S759" s="186">
        <v>0</v>
      </c>
      <c r="T759" s="187">
        <f>S759*H759</f>
        <v>0</v>
      </c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R759" s="188" t="s">
        <v>341</v>
      </c>
      <c r="AT759" s="188" t="s">
        <v>122</v>
      </c>
      <c r="AU759" s="188" t="s">
        <v>84</v>
      </c>
      <c r="AY759" s="19" t="s">
        <v>119</v>
      </c>
      <c r="BE759" s="189">
        <f>IF(N759="základní",J759,0)</f>
        <v>0</v>
      </c>
      <c r="BF759" s="189">
        <f>IF(N759="snížená",J759,0)</f>
        <v>0</v>
      </c>
      <c r="BG759" s="189">
        <f>IF(N759="zákl. přenesená",J759,0)</f>
        <v>0</v>
      </c>
      <c r="BH759" s="189">
        <f>IF(N759="sníž. přenesená",J759,0)</f>
        <v>0</v>
      </c>
      <c r="BI759" s="189">
        <f>IF(N759="nulová",J759,0)</f>
        <v>0</v>
      </c>
      <c r="BJ759" s="19" t="s">
        <v>79</v>
      </c>
      <c r="BK759" s="189">
        <f>ROUND(I759*H759,2)</f>
        <v>0</v>
      </c>
      <c r="BL759" s="19" t="s">
        <v>341</v>
      </c>
      <c r="BM759" s="188" t="s">
        <v>901</v>
      </c>
    </row>
    <row r="760" spans="1:65" s="2" customFormat="1" ht="48.75">
      <c r="A760" s="37"/>
      <c r="B760" s="38"/>
      <c r="C760" s="39"/>
      <c r="D760" s="190" t="s">
        <v>128</v>
      </c>
      <c r="E760" s="39"/>
      <c r="F760" s="191" t="s">
        <v>902</v>
      </c>
      <c r="G760" s="39"/>
      <c r="H760" s="39"/>
      <c r="I760" s="192"/>
      <c r="J760" s="39"/>
      <c r="K760" s="39"/>
      <c r="L760" s="42"/>
      <c r="M760" s="193"/>
      <c r="N760" s="194"/>
      <c r="O760" s="67"/>
      <c r="P760" s="67"/>
      <c r="Q760" s="67"/>
      <c r="R760" s="67"/>
      <c r="S760" s="67"/>
      <c r="T760" s="68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T760" s="19" t="s">
        <v>128</v>
      </c>
      <c r="AU760" s="19" t="s">
        <v>84</v>
      </c>
    </row>
    <row r="761" spans="1:65" s="2" customFormat="1" ht="49.15" customHeight="1">
      <c r="A761" s="37"/>
      <c r="B761" s="38"/>
      <c r="C761" s="177" t="s">
        <v>903</v>
      </c>
      <c r="D761" s="177" t="s">
        <v>122</v>
      </c>
      <c r="E761" s="178" t="s">
        <v>904</v>
      </c>
      <c r="F761" s="179" t="s">
        <v>905</v>
      </c>
      <c r="G761" s="180" t="s">
        <v>218</v>
      </c>
      <c r="H761" s="181">
        <v>2</v>
      </c>
      <c r="I761" s="182"/>
      <c r="J761" s="183">
        <f>ROUND(I761*H761,2)</f>
        <v>0</v>
      </c>
      <c r="K761" s="179" t="s">
        <v>21</v>
      </c>
      <c r="L761" s="42"/>
      <c r="M761" s="184" t="s">
        <v>21</v>
      </c>
      <c r="N761" s="185" t="s">
        <v>45</v>
      </c>
      <c r="O761" s="67"/>
      <c r="P761" s="186">
        <f>O761*H761</f>
        <v>0</v>
      </c>
      <c r="Q761" s="186">
        <v>0</v>
      </c>
      <c r="R761" s="186">
        <f>Q761*H761</f>
        <v>0</v>
      </c>
      <c r="S761" s="186">
        <v>0</v>
      </c>
      <c r="T761" s="187">
        <f>S761*H761</f>
        <v>0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88" t="s">
        <v>341</v>
      </c>
      <c r="AT761" s="188" t="s">
        <v>122</v>
      </c>
      <c r="AU761" s="188" t="s">
        <v>84</v>
      </c>
      <c r="AY761" s="19" t="s">
        <v>119</v>
      </c>
      <c r="BE761" s="189">
        <f>IF(N761="základní",J761,0)</f>
        <v>0</v>
      </c>
      <c r="BF761" s="189">
        <f>IF(N761="snížená",J761,0)</f>
        <v>0</v>
      </c>
      <c r="BG761" s="189">
        <f>IF(N761="zákl. přenesená",J761,0)</f>
        <v>0</v>
      </c>
      <c r="BH761" s="189">
        <f>IF(N761="sníž. přenesená",J761,0)</f>
        <v>0</v>
      </c>
      <c r="BI761" s="189">
        <f>IF(N761="nulová",J761,0)</f>
        <v>0</v>
      </c>
      <c r="BJ761" s="19" t="s">
        <v>79</v>
      </c>
      <c r="BK761" s="189">
        <f>ROUND(I761*H761,2)</f>
        <v>0</v>
      </c>
      <c r="BL761" s="19" t="s">
        <v>341</v>
      </c>
      <c r="BM761" s="188" t="s">
        <v>906</v>
      </c>
    </row>
    <row r="762" spans="1:65" s="2" customFormat="1" ht="48.75">
      <c r="A762" s="37"/>
      <c r="B762" s="38"/>
      <c r="C762" s="39"/>
      <c r="D762" s="190" t="s">
        <v>128</v>
      </c>
      <c r="E762" s="39"/>
      <c r="F762" s="191" t="s">
        <v>907</v>
      </c>
      <c r="G762" s="39"/>
      <c r="H762" s="39"/>
      <c r="I762" s="192"/>
      <c r="J762" s="39"/>
      <c r="K762" s="39"/>
      <c r="L762" s="42"/>
      <c r="M762" s="193"/>
      <c r="N762" s="194"/>
      <c r="O762" s="67"/>
      <c r="P762" s="67"/>
      <c r="Q762" s="67"/>
      <c r="R762" s="67"/>
      <c r="S762" s="67"/>
      <c r="T762" s="68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T762" s="19" t="s">
        <v>128</v>
      </c>
      <c r="AU762" s="19" t="s">
        <v>84</v>
      </c>
    </row>
    <row r="763" spans="1:65" s="2" customFormat="1" ht="62.65" customHeight="1">
      <c r="A763" s="37"/>
      <c r="B763" s="38"/>
      <c r="C763" s="177" t="s">
        <v>908</v>
      </c>
      <c r="D763" s="177" t="s">
        <v>122</v>
      </c>
      <c r="E763" s="178" t="s">
        <v>909</v>
      </c>
      <c r="F763" s="179" t="s">
        <v>910</v>
      </c>
      <c r="G763" s="180" t="s">
        <v>218</v>
      </c>
      <c r="H763" s="181">
        <v>1</v>
      </c>
      <c r="I763" s="182"/>
      <c r="J763" s="183">
        <f>ROUND(I763*H763,2)</f>
        <v>0</v>
      </c>
      <c r="K763" s="179" t="s">
        <v>21</v>
      </c>
      <c r="L763" s="42"/>
      <c r="M763" s="184" t="s">
        <v>21</v>
      </c>
      <c r="N763" s="185" t="s">
        <v>45</v>
      </c>
      <c r="O763" s="67"/>
      <c r="P763" s="186">
        <f>O763*H763</f>
        <v>0</v>
      </c>
      <c r="Q763" s="186">
        <v>0</v>
      </c>
      <c r="R763" s="186">
        <f>Q763*H763</f>
        <v>0</v>
      </c>
      <c r="S763" s="186">
        <v>0</v>
      </c>
      <c r="T763" s="187">
        <f>S763*H763</f>
        <v>0</v>
      </c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R763" s="188" t="s">
        <v>341</v>
      </c>
      <c r="AT763" s="188" t="s">
        <v>122</v>
      </c>
      <c r="AU763" s="188" t="s">
        <v>84</v>
      </c>
      <c r="AY763" s="19" t="s">
        <v>119</v>
      </c>
      <c r="BE763" s="189">
        <f>IF(N763="základní",J763,0)</f>
        <v>0</v>
      </c>
      <c r="BF763" s="189">
        <f>IF(N763="snížená",J763,0)</f>
        <v>0</v>
      </c>
      <c r="BG763" s="189">
        <f>IF(N763="zákl. přenesená",J763,0)</f>
        <v>0</v>
      </c>
      <c r="BH763" s="189">
        <f>IF(N763="sníž. přenesená",J763,0)</f>
        <v>0</v>
      </c>
      <c r="BI763" s="189">
        <f>IF(N763="nulová",J763,0)</f>
        <v>0</v>
      </c>
      <c r="BJ763" s="19" t="s">
        <v>79</v>
      </c>
      <c r="BK763" s="189">
        <f>ROUND(I763*H763,2)</f>
        <v>0</v>
      </c>
      <c r="BL763" s="19" t="s">
        <v>341</v>
      </c>
      <c r="BM763" s="188" t="s">
        <v>911</v>
      </c>
    </row>
    <row r="764" spans="1:65" s="2" customFormat="1" ht="68.25">
      <c r="A764" s="37"/>
      <c r="B764" s="38"/>
      <c r="C764" s="39"/>
      <c r="D764" s="190" t="s">
        <v>128</v>
      </c>
      <c r="E764" s="39"/>
      <c r="F764" s="191" t="s">
        <v>912</v>
      </c>
      <c r="G764" s="39"/>
      <c r="H764" s="39"/>
      <c r="I764" s="192"/>
      <c r="J764" s="39"/>
      <c r="K764" s="39"/>
      <c r="L764" s="42"/>
      <c r="M764" s="193"/>
      <c r="N764" s="194"/>
      <c r="O764" s="67"/>
      <c r="P764" s="67"/>
      <c r="Q764" s="67"/>
      <c r="R764" s="67"/>
      <c r="S764" s="67"/>
      <c r="T764" s="68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T764" s="19" t="s">
        <v>128</v>
      </c>
      <c r="AU764" s="19" t="s">
        <v>84</v>
      </c>
    </row>
    <row r="765" spans="1:65" s="2" customFormat="1" ht="62.65" customHeight="1">
      <c r="A765" s="37"/>
      <c r="B765" s="38"/>
      <c r="C765" s="177" t="s">
        <v>913</v>
      </c>
      <c r="D765" s="177" t="s">
        <v>122</v>
      </c>
      <c r="E765" s="178" t="s">
        <v>914</v>
      </c>
      <c r="F765" s="179" t="s">
        <v>915</v>
      </c>
      <c r="G765" s="180" t="s">
        <v>218</v>
      </c>
      <c r="H765" s="181">
        <v>1</v>
      </c>
      <c r="I765" s="182"/>
      <c r="J765" s="183">
        <f>ROUND(I765*H765,2)</f>
        <v>0</v>
      </c>
      <c r="K765" s="179" t="s">
        <v>21</v>
      </c>
      <c r="L765" s="42"/>
      <c r="M765" s="184" t="s">
        <v>21</v>
      </c>
      <c r="N765" s="185" t="s">
        <v>45</v>
      </c>
      <c r="O765" s="67"/>
      <c r="P765" s="186">
        <f>O765*H765</f>
        <v>0</v>
      </c>
      <c r="Q765" s="186">
        <v>0</v>
      </c>
      <c r="R765" s="186">
        <f>Q765*H765</f>
        <v>0</v>
      </c>
      <c r="S765" s="186">
        <v>0</v>
      </c>
      <c r="T765" s="187">
        <f>S765*H765</f>
        <v>0</v>
      </c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R765" s="188" t="s">
        <v>341</v>
      </c>
      <c r="AT765" s="188" t="s">
        <v>122</v>
      </c>
      <c r="AU765" s="188" t="s">
        <v>84</v>
      </c>
      <c r="AY765" s="19" t="s">
        <v>119</v>
      </c>
      <c r="BE765" s="189">
        <f>IF(N765="základní",J765,0)</f>
        <v>0</v>
      </c>
      <c r="BF765" s="189">
        <f>IF(N765="snížená",J765,0)</f>
        <v>0</v>
      </c>
      <c r="BG765" s="189">
        <f>IF(N765="zákl. přenesená",J765,0)</f>
        <v>0</v>
      </c>
      <c r="BH765" s="189">
        <f>IF(N765="sníž. přenesená",J765,0)</f>
        <v>0</v>
      </c>
      <c r="BI765" s="189">
        <f>IF(N765="nulová",J765,0)</f>
        <v>0</v>
      </c>
      <c r="BJ765" s="19" t="s">
        <v>79</v>
      </c>
      <c r="BK765" s="189">
        <f>ROUND(I765*H765,2)</f>
        <v>0</v>
      </c>
      <c r="BL765" s="19" t="s">
        <v>341</v>
      </c>
      <c r="BM765" s="188" t="s">
        <v>916</v>
      </c>
    </row>
    <row r="766" spans="1:65" s="2" customFormat="1" ht="68.25">
      <c r="A766" s="37"/>
      <c r="B766" s="38"/>
      <c r="C766" s="39"/>
      <c r="D766" s="190" t="s">
        <v>128</v>
      </c>
      <c r="E766" s="39"/>
      <c r="F766" s="191" t="s">
        <v>917</v>
      </c>
      <c r="G766" s="39"/>
      <c r="H766" s="39"/>
      <c r="I766" s="192"/>
      <c r="J766" s="39"/>
      <c r="K766" s="39"/>
      <c r="L766" s="42"/>
      <c r="M766" s="193"/>
      <c r="N766" s="194"/>
      <c r="O766" s="67"/>
      <c r="P766" s="67"/>
      <c r="Q766" s="67"/>
      <c r="R766" s="67"/>
      <c r="S766" s="67"/>
      <c r="T766" s="68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T766" s="19" t="s">
        <v>128</v>
      </c>
      <c r="AU766" s="19" t="s">
        <v>84</v>
      </c>
    </row>
    <row r="767" spans="1:65" s="2" customFormat="1" ht="76.349999999999994" customHeight="1">
      <c r="A767" s="37"/>
      <c r="B767" s="38"/>
      <c r="C767" s="177" t="s">
        <v>918</v>
      </c>
      <c r="D767" s="177" t="s">
        <v>122</v>
      </c>
      <c r="E767" s="178" t="s">
        <v>919</v>
      </c>
      <c r="F767" s="179" t="s">
        <v>920</v>
      </c>
      <c r="G767" s="180" t="s">
        <v>218</v>
      </c>
      <c r="H767" s="181">
        <v>1</v>
      </c>
      <c r="I767" s="182"/>
      <c r="J767" s="183">
        <f>ROUND(I767*H767,2)</f>
        <v>0</v>
      </c>
      <c r="K767" s="179" t="s">
        <v>21</v>
      </c>
      <c r="L767" s="42"/>
      <c r="M767" s="184" t="s">
        <v>21</v>
      </c>
      <c r="N767" s="185" t="s">
        <v>45</v>
      </c>
      <c r="O767" s="67"/>
      <c r="P767" s="186">
        <f>O767*H767</f>
        <v>0</v>
      </c>
      <c r="Q767" s="186">
        <v>0</v>
      </c>
      <c r="R767" s="186">
        <f>Q767*H767</f>
        <v>0</v>
      </c>
      <c r="S767" s="186">
        <v>0</v>
      </c>
      <c r="T767" s="187">
        <f>S767*H767</f>
        <v>0</v>
      </c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R767" s="188" t="s">
        <v>341</v>
      </c>
      <c r="AT767" s="188" t="s">
        <v>122</v>
      </c>
      <c r="AU767" s="188" t="s">
        <v>84</v>
      </c>
      <c r="AY767" s="19" t="s">
        <v>119</v>
      </c>
      <c r="BE767" s="189">
        <f>IF(N767="základní",J767,0)</f>
        <v>0</v>
      </c>
      <c r="BF767" s="189">
        <f>IF(N767="snížená",J767,0)</f>
        <v>0</v>
      </c>
      <c r="BG767" s="189">
        <f>IF(N767="zákl. přenesená",J767,0)</f>
        <v>0</v>
      </c>
      <c r="BH767" s="189">
        <f>IF(N767="sníž. přenesená",J767,0)</f>
        <v>0</v>
      </c>
      <c r="BI767" s="189">
        <f>IF(N767="nulová",J767,0)</f>
        <v>0</v>
      </c>
      <c r="BJ767" s="19" t="s">
        <v>79</v>
      </c>
      <c r="BK767" s="189">
        <f>ROUND(I767*H767,2)</f>
        <v>0</v>
      </c>
      <c r="BL767" s="19" t="s">
        <v>341</v>
      </c>
      <c r="BM767" s="188" t="s">
        <v>921</v>
      </c>
    </row>
    <row r="768" spans="1:65" s="2" customFormat="1" ht="68.25">
      <c r="A768" s="37"/>
      <c r="B768" s="38"/>
      <c r="C768" s="39"/>
      <c r="D768" s="190" t="s">
        <v>128</v>
      </c>
      <c r="E768" s="39"/>
      <c r="F768" s="191" t="s">
        <v>922</v>
      </c>
      <c r="G768" s="39"/>
      <c r="H768" s="39"/>
      <c r="I768" s="192"/>
      <c r="J768" s="39"/>
      <c r="K768" s="39"/>
      <c r="L768" s="42"/>
      <c r="M768" s="193"/>
      <c r="N768" s="194"/>
      <c r="O768" s="67"/>
      <c r="P768" s="67"/>
      <c r="Q768" s="67"/>
      <c r="R768" s="67"/>
      <c r="S768" s="67"/>
      <c r="T768" s="68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T768" s="19" t="s">
        <v>128</v>
      </c>
      <c r="AU768" s="19" t="s">
        <v>84</v>
      </c>
    </row>
    <row r="769" spans="1:65" s="2" customFormat="1" ht="76.349999999999994" customHeight="1">
      <c r="A769" s="37"/>
      <c r="B769" s="38"/>
      <c r="C769" s="177" t="s">
        <v>923</v>
      </c>
      <c r="D769" s="177" t="s">
        <v>122</v>
      </c>
      <c r="E769" s="178" t="s">
        <v>924</v>
      </c>
      <c r="F769" s="179" t="s">
        <v>925</v>
      </c>
      <c r="G769" s="180" t="s">
        <v>218</v>
      </c>
      <c r="H769" s="181">
        <v>1</v>
      </c>
      <c r="I769" s="182"/>
      <c r="J769" s="183">
        <f>ROUND(I769*H769,2)</f>
        <v>0</v>
      </c>
      <c r="K769" s="179" t="s">
        <v>21</v>
      </c>
      <c r="L769" s="42"/>
      <c r="M769" s="184" t="s">
        <v>21</v>
      </c>
      <c r="N769" s="185" t="s">
        <v>45</v>
      </c>
      <c r="O769" s="67"/>
      <c r="P769" s="186">
        <f>O769*H769</f>
        <v>0</v>
      </c>
      <c r="Q769" s="186">
        <v>0</v>
      </c>
      <c r="R769" s="186">
        <f>Q769*H769</f>
        <v>0</v>
      </c>
      <c r="S769" s="186">
        <v>0</v>
      </c>
      <c r="T769" s="187">
        <f>S769*H769</f>
        <v>0</v>
      </c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R769" s="188" t="s">
        <v>341</v>
      </c>
      <c r="AT769" s="188" t="s">
        <v>122</v>
      </c>
      <c r="AU769" s="188" t="s">
        <v>84</v>
      </c>
      <c r="AY769" s="19" t="s">
        <v>119</v>
      </c>
      <c r="BE769" s="189">
        <f>IF(N769="základní",J769,0)</f>
        <v>0</v>
      </c>
      <c r="BF769" s="189">
        <f>IF(N769="snížená",J769,0)</f>
        <v>0</v>
      </c>
      <c r="BG769" s="189">
        <f>IF(N769="zákl. přenesená",J769,0)</f>
        <v>0</v>
      </c>
      <c r="BH769" s="189">
        <f>IF(N769="sníž. přenesená",J769,0)</f>
        <v>0</v>
      </c>
      <c r="BI769" s="189">
        <f>IF(N769="nulová",J769,0)</f>
        <v>0</v>
      </c>
      <c r="BJ769" s="19" t="s">
        <v>79</v>
      </c>
      <c r="BK769" s="189">
        <f>ROUND(I769*H769,2)</f>
        <v>0</v>
      </c>
      <c r="BL769" s="19" t="s">
        <v>341</v>
      </c>
      <c r="BM769" s="188" t="s">
        <v>926</v>
      </c>
    </row>
    <row r="770" spans="1:65" s="2" customFormat="1" ht="68.25">
      <c r="A770" s="37"/>
      <c r="B770" s="38"/>
      <c r="C770" s="39"/>
      <c r="D770" s="190" t="s">
        <v>128</v>
      </c>
      <c r="E770" s="39"/>
      <c r="F770" s="191" t="s">
        <v>927</v>
      </c>
      <c r="G770" s="39"/>
      <c r="H770" s="39"/>
      <c r="I770" s="192"/>
      <c r="J770" s="39"/>
      <c r="K770" s="39"/>
      <c r="L770" s="42"/>
      <c r="M770" s="193"/>
      <c r="N770" s="194"/>
      <c r="O770" s="67"/>
      <c r="P770" s="67"/>
      <c r="Q770" s="67"/>
      <c r="R770" s="67"/>
      <c r="S770" s="67"/>
      <c r="T770" s="68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T770" s="19" t="s">
        <v>128</v>
      </c>
      <c r="AU770" s="19" t="s">
        <v>84</v>
      </c>
    </row>
    <row r="771" spans="1:65" s="2" customFormat="1" ht="66.75" customHeight="1">
      <c r="A771" s="37"/>
      <c r="B771" s="38"/>
      <c r="C771" s="177" t="s">
        <v>928</v>
      </c>
      <c r="D771" s="177" t="s">
        <v>122</v>
      </c>
      <c r="E771" s="178" t="s">
        <v>929</v>
      </c>
      <c r="F771" s="179" t="s">
        <v>930</v>
      </c>
      <c r="G771" s="180" t="s">
        <v>218</v>
      </c>
      <c r="H771" s="181">
        <v>2</v>
      </c>
      <c r="I771" s="182"/>
      <c r="J771" s="183">
        <f>ROUND(I771*H771,2)</f>
        <v>0</v>
      </c>
      <c r="K771" s="179" t="s">
        <v>21</v>
      </c>
      <c r="L771" s="42"/>
      <c r="M771" s="184" t="s">
        <v>21</v>
      </c>
      <c r="N771" s="185" t="s">
        <v>45</v>
      </c>
      <c r="O771" s="67"/>
      <c r="P771" s="186">
        <f>O771*H771</f>
        <v>0</v>
      </c>
      <c r="Q771" s="186">
        <v>0</v>
      </c>
      <c r="R771" s="186">
        <f>Q771*H771</f>
        <v>0</v>
      </c>
      <c r="S771" s="186">
        <v>0</v>
      </c>
      <c r="T771" s="187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88" t="s">
        <v>341</v>
      </c>
      <c r="AT771" s="188" t="s">
        <v>122</v>
      </c>
      <c r="AU771" s="188" t="s">
        <v>84</v>
      </c>
      <c r="AY771" s="19" t="s">
        <v>119</v>
      </c>
      <c r="BE771" s="189">
        <f>IF(N771="základní",J771,0)</f>
        <v>0</v>
      </c>
      <c r="BF771" s="189">
        <f>IF(N771="snížená",J771,0)</f>
        <v>0</v>
      </c>
      <c r="BG771" s="189">
        <f>IF(N771="zákl. přenesená",J771,0)</f>
        <v>0</v>
      </c>
      <c r="BH771" s="189">
        <f>IF(N771="sníž. přenesená",J771,0)</f>
        <v>0</v>
      </c>
      <c r="BI771" s="189">
        <f>IF(N771="nulová",J771,0)</f>
        <v>0</v>
      </c>
      <c r="BJ771" s="19" t="s">
        <v>79</v>
      </c>
      <c r="BK771" s="189">
        <f>ROUND(I771*H771,2)</f>
        <v>0</v>
      </c>
      <c r="BL771" s="19" t="s">
        <v>341</v>
      </c>
      <c r="BM771" s="188" t="s">
        <v>931</v>
      </c>
    </row>
    <row r="772" spans="1:65" s="2" customFormat="1" ht="68.25">
      <c r="A772" s="37"/>
      <c r="B772" s="38"/>
      <c r="C772" s="39"/>
      <c r="D772" s="190" t="s">
        <v>128</v>
      </c>
      <c r="E772" s="39"/>
      <c r="F772" s="191" t="s">
        <v>932</v>
      </c>
      <c r="G772" s="39"/>
      <c r="H772" s="39"/>
      <c r="I772" s="192"/>
      <c r="J772" s="39"/>
      <c r="K772" s="39"/>
      <c r="L772" s="42"/>
      <c r="M772" s="193"/>
      <c r="N772" s="194"/>
      <c r="O772" s="67"/>
      <c r="P772" s="67"/>
      <c r="Q772" s="67"/>
      <c r="R772" s="67"/>
      <c r="S772" s="67"/>
      <c r="T772" s="68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19" t="s">
        <v>128</v>
      </c>
      <c r="AU772" s="19" t="s">
        <v>84</v>
      </c>
    </row>
    <row r="773" spans="1:65" s="2" customFormat="1" ht="76.349999999999994" customHeight="1">
      <c r="A773" s="37"/>
      <c r="B773" s="38"/>
      <c r="C773" s="177" t="s">
        <v>933</v>
      </c>
      <c r="D773" s="177" t="s">
        <v>122</v>
      </c>
      <c r="E773" s="178" t="s">
        <v>934</v>
      </c>
      <c r="F773" s="179" t="s">
        <v>935</v>
      </c>
      <c r="G773" s="180" t="s">
        <v>218</v>
      </c>
      <c r="H773" s="181">
        <v>1</v>
      </c>
      <c r="I773" s="182"/>
      <c r="J773" s="183">
        <f>ROUND(I773*H773,2)</f>
        <v>0</v>
      </c>
      <c r="K773" s="179" t="s">
        <v>21</v>
      </c>
      <c r="L773" s="42"/>
      <c r="M773" s="184" t="s">
        <v>21</v>
      </c>
      <c r="N773" s="185" t="s">
        <v>45</v>
      </c>
      <c r="O773" s="67"/>
      <c r="P773" s="186">
        <f>O773*H773</f>
        <v>0</v>
      </c>
      <c r="Q773" s="186">
        <v>0</v>
      </c>
      <c r="R773" s="186">
        <f>Q773*H773</f>
        <v>0</v>
      </c>
      <c r="S773" s="186">
        <v>0</v>
      </c>
      <c r="T773" s="187">
        <f>S773*H773</f>
        <v>0</v>
      </c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R773" s="188" t="s">
        <v>341</v>
      </c>
      <c r="AT773" s="188" t="s">
        <v>122</v>
      </c>
      <c r="AU773" s="188" t="s">
        <v>84</v>
      </c>
      <c r="AY773" s="19" t="s">
        <v>119</v>
      </c>
      <c r="BE773" s="189">
        <f>IF(N773="základní",J773,0)</f>
        <v>0</v>
      </c>
      <c r="BF773" s="189">
        <f>IF(N773="snížená",J773,0)</f>
        <v>0</v>
      </c>
      <c r="BG773" s="189">
        <f>IF(N773="zákl. přenesená",J773,0)</f>
        <v>0</v>
      </c>
      <c r="BH773" s="189">
        <f>IF(N773="sníž. přenesená",J773,0)</f>
        <v>0</v>
      </c>
      <c r="BI773" s="189">
        <f>IF(N773="nulová",J773,0)</f>
        <v>0</v>
      </c>
      <c r="BJ773" s="19" t="s">
        <v>79</v>
      </c>
      <c r="BK773" s="189">
        <f>ROUND(I773*H773,2)</f>
        <v>0</v>
      </c>
      <c r="BL773" s="19" t="s">
        <v>341</v>
      </c>
      <c r="BM773" s="188" t="s">
        <v>936</v>
      </c>
    </row>
    <row r="774" spans="1:65" s="2" customFormat="1" ht="78">
      <c r="A774" s="37"/>
      <c r="B774" s="38"/>
      <c r="C774" s="39"/>
      <c r="D774" s="190" t="s">
        <v>128</v>
      </c>
      <c r="E774" s="39"/>
      <c r="F774" s="191" t="s">
        <v>937</v>
      </c>
      <c r="G774" s="39"/>
      <c r="H774" s="39"/>
      <c r="I774" s="192"/>
      <c r="J774" s="39"/>
      <c r="K774" s="39"/>
      <c r="L774" s="42"/>
      <c r="M774" s="193"/>
      <c r="N774" s="194"/>
      <c r="O774" s="67"/>
      <c r="P774" s="67"/>
      <c r="Q774" s="67"/>
      <c r="R774" s="67"/>
      <c r="S774" s="67"/>
      <c r="T774" s="68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T774" s="19" t="s">
        <v>128</v>
      </c>
      <c r="AU774" s="19" t="s">
        <v>84</v>
      </c>
    </row>
    <row r="775" spans="1:65" s="2" customFormat="1" ht="76.349999999999994" customHeight="1">
      <c r="A775" s="37"/>
      <c r="B775" s="38"/>
      <c r="C775" s="177" t="s">
        <v>938</v>
      </c>
      <c r="D775" s="177" t="s">
        <v>122</v>
      </c>
      <c r="E775" s="178" t="s">
        <v>939</v>
      </c>
      <c r="F775" s="179" t="s">
        <v>940</v>
      </c>
      <c r="G775" s="180" t="s">
        <v>218</v>
      </c>
      <c r="H775" s="181">
        <v>1</v>
      </c>
      <c r="I775" s="182"/>
      <c r="J775" s="183">
        <f>ROUND(I775*H775,2)</f>
        <v>0</v>
      </c>
      <c r="K775" s="179" t="s">
        <v>21</v>
      </c>
      <c r="L775" s="42"/>
      <c r="M775" s="184" t="s">
        <v>21</v>
      </c>
      <c r="N775" s="185" t="s">
        <v>45</v>
      </c>
      <c r="O775" s="67"/>
      <c r="P775" s="186">
        <f>O775*H775</f>
        <v>0</v>
      </c>
      <c r="Q775" s="186">
        <v>0</v>
      </c>
      <c r="R775" s="186">
        <f>Q775*H775</f>
        <v>0</v>
      </c>
      <c r="S775" s="186">
        <v>0</v>
      </c>
      <c r="T775" s="187">
        <f>S775*H775</f>
        <v>0</v>
      </c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R775" s="188" t="s">
        <v>341</v>
      </c>
      <c r="AT775" s="188" t="s">
        <v>122</v>
      </c>
      <c r="AU775" s="188" t="s">
        <v>84</v>
      </c>
      <c r="AY775" s="19" t="s">
        <v>119</v>
      </c>
      <c r="BE775" s="189">
        <f>IF(N775="základní",J775,0)</f>
        <v>0</v>
      </c>
      <c r="BF775" s="189">
        <f>IF(N775="snížená",J775,0)</f>
        <v>0</v>
      </c>
      <c r="BG775" s="189">
        <f>IF(N775="zákl. přenesená",J775,0)</f>
        <v>0</v>
      </c>
      <c r="BH775" s="189">
        <f>IF(N775="sníž. přenesená",J775,0)</f>
        <v>0</v>
      </c>
      <c r="BI775" s="189">
        <f>IF(N775="nulová",J775,0)</f>
        <v>0</v>
      </c>
      <c r="BJ775" s="19" t="s">
        <v>79</v>
      </c>
      <c r="BK775" s="189">
        <f>ROUND(I775*H775,2)</f>
        <v>0</v>
      </c>
      <c r="BL775" s="19" t="s">
        <v>341</v>
      </c>
      <c r="BM775" s="188" t="s">
        <v>941</v>
      </c>
    </row>
    <row r="776" spans="1:65" s="2" customFormat="1" ht="78">
      <c r="A776" s="37"/>
      <c r="B776" s="38"/>
      <c r="C776" s="39"/>
      <c r="D776" s="190" t="s">
        <v>128</v>
      </c>
      <c r="E776" s="39"/>
      <c r="F776" s="191" t="s">
        <v>942</v>
      </c>
      <c r="G776" s="39"/>
      <c r="H776" s="39"/>
      <c r="I776" s="192"/>
      <c r="J776" s="39"/>
      <c r="K776" s="39"/>
      <c r="L776" s="42"/>
      <c r="M776" s="193"/>
      <c r="N776" s="194"/>
      <c r="O776" s="67"/>
      <c r="P776" s="67"/>
      <c r="Q776" s="67"/>
      <c r="R776" s="67"/>
      <c r="S776" s="67"/>
      <c r="T776" s="68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T776" s="19" t="s">
        <v>128</v>
      </c>
      <c r="AU776" s="19" t="s">
        <v>84</v>
      </c>
    </row>
    <row r="777" spans="1:65" s="2" customFormat="1" ht="76.349999999999994" customHeight="1">
      <c r="A777" s="37"/>
      <c r="B777" s="38"/>
      <c r="C777" s="177" t="s">
        <v>943</v>
      </c>
      <c r="D777" s="177" t="s">
        <v>122</v>
      </c>
      <c r="E777" s="178" t="s">
        <v>944</v>
      </c>
      <c r="F777" s="179" t="s">
        <v>945</v>
      </c>
      <c r="G777" s="180" t="s">
        <v>218</v>
      </c>
      <c r="H777" s="181">
        <v>1</v>
      </c>
      <c r="I777" s="182"/>
      <c r="J777" s="183">
        <f>ROUND(I777*H777,2)</f>
        <v>0</v>
      </c>
      <c r="K777" s="179" t="s">
        <v>21</v>
      </c>
      <c r="L777" s="42"/>
      <c r="M777" s="184" t="s">
        <v>21</v>
      </c>
      <c r="N777" s="185" t="s">
        <v>45</v>
      </c>
      <c r="O777" s="67"/>
      <c r="P777" s="186">
        <f>O777*H777</f>
        <v>0</v>
      </c>
      <c r="Q777" s="186">
        <v>0</v>
      </c>
      <c r="R777" s="186">
        <f>Q777*H777</f>
        <v>0</v>
      </c>
      <c r="S777" s="186">
        <v>0</v>
      </c>
      <c r="T777" s="187">
        <f>S777*H777</f>
        <v>0</v>
      </c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R777" s="188" t="s">
        <v>341</v>
      </c>
      <c r="AT777" s="188" t="s">
        <v>122</v>
      </c>
      <c r="AU777" s="188" t="s">
        <v>84</v>
      </c>
      <c r="AY777" s="19" t="s">
        <v>119</v>
      </c>
      <c r="BE777" s="189">
        <f>IF(N777="základní",J777,0)</f>
        <v>0</v>
      </c>
      <c r="BF777" s="189">
        <f>IF(N777="snížená",J777,0)</f>
        <v>0</v>
      </c>
      <c r="BG777" s="189">
        <f>IF(N777="zákl. přenesená",J777,0)</f>
        <v>0</v>
      </c>
      <c r="BH777" s="189">
        <f>IF(N777="sníž. přenesená",J777,0)</f>
        <v>0</v>
      </c>
      <c r="BI777" s="189">
        <f>IF(N777="nulová",J777,0)</f>
        <v>0</v>
      </c>
      <c r="BJ777" s="19" t="s">
        <v>79</v>
      </c>
      <c r="BK777" s="189">
        <f>ROUND(I777*H777,2)</f>
        <v>0</v>
      </c>
      <c r="BL777" s="19" t="s">
        <v>341</v>
      </c>
      <c r="BM777" s="188" t="s">
        <v>946</v>
      </c>
    </row>
    <row r="778" spans="1:65" s="2" customFormat="1" ht="78">
      <c r="A778" s="37"/>
      <c r="B778" s="38"/>
      <c r="C778" s="39"/>
      <c r="D778" s="190" t="s">
        <v>128</v>
      </c>
      <c r="E778" s="39"/>
      <c r="F778" s="191" t="s">
        <v>947</v>
      </c>
      <c r="G778" s="39"/>
      <c r="H778" s="39"/>
      <c r="I778" s="192"/>
      <c r="J778" s="39"/>
      <c r="K778" s="39"/>
      <c r="L778" s="42"/>
      <c r="M778" s="193"/>
      <c r="N778" s="194"/>
      <c r="O778" s="67"/>
      <c r="P778" s="67"/>
      <c r="Q778" s="67"/>
      <c r="R778" s="67"/>
      <c r="S778" s="67"/>
      <c r="T778" s="68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T778" s="19" t="s">
        <v>128</v>
      </c>
      <c r="AU778" s="19" t="s">
        <v>84</v>
      </c>
    </row>
    <row r="779" spans="1:65" s="2" customFormat="1" ht="44.25" customHeight="1">
      <c r="A779" s="37"/>
      <c r="B779" s="38"/>
      <c r="C779" s="177" t="s">
        <v>948</v>
      </c>
      <c r="D779" s="177" t="s">
        <v>122</v>
      </c>
      <c r="E779" s="178" t="s">
        <v>949</v>
      </c>
      <c r="F779" s="179" t="s">
        <v>950</v>
      </c>
      <c r="G779" s="180" t="s">
        <v>218</v>
      </c>
      <c r="H779" s="181">
        <v>14</v>
      </c>
      <c r="I779" s="182"/>
      <c r="J779" s="183">
        <f>ROUND(I779*H779,2)</f>
        <v>0</v>
      </c>
      <c r="K779" s="179" t="s">
        <v>21</v>
      </c>
      <c r="L779" s="42"/>
      <c r="M779" s="184" t="s">
        <v>21</v>
      </c>
      <c r="N779" s="185" t="s">
        <v>45</v>
      </c>
      <c r="O779" s="67"/>
      <c r="P779" s="186">
        <f>O779*H779</f>
        <v>0</v>
      </c>
      <c r="Q779" s="186">
        <v>0</v>
      </c>
      <c r="R779" s="186">
        <f>Q779*H779</f>
        <v>0</v>
      </c>
      <c r="S779" s="186">
        <v>0</v>
      </c>
      <c r="T779" s="187">
        <f>S779*H779</f>
        <v>0</v>
      </c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R779" s="188" t="s">
        <v>341</v>
      </c>
      <c r="AT779" s="188" t="s">
        <v>122</v>
      </c>
      <c r="AU779" s="188" t="s">
        <v>84</v>
      </c>
      <c r="AY779" s="19" t="s">
        <v>119</v>
      </c>
      <c r="BE779" s="189">
        <f>IF(N779="základní",J779,0)</f>
        <v>0</v>
      </c>
      <c r="BF779" s="189">
        <f>IF(N779="snížená",J779,0)</f>
        <v>0</v>
      </c>
      <c r="BG779" s="189">
        <f>IF(N779="zákl. přenesená",J779,0)</f>
        <v>0</v>
      </c>
      <c r="BH779" s="189">
        <f>IF(N779="sníž. přenesená",J779,0)</f>
        <v>0</v>
      </c>
      <c r="BI779" s="189">
        <f>IF(N779="nulová",J779,0)</f>
        <v>0</v>
      </c>
      <c r="BJ779" s="19" t="s">
        <v>79</v>
      </c>
      <c r="BK779" s="189">
        <f>ROUND(I779*H779,2)</f>
        <v>0</v>
      </c>
      <c r="BL779" s="19" t="s">
        <v>341</v>
      </c>
      <c r="BM779" s="188" t="s">
        <v>951</v>
      </c>
    </row>
    <row r="780" spans="1:65" s="2" customFormat="1" ht="48.75">
      <c r="A780" s="37"/>
      <c r="B780" s="38"/>
      <c r="C780" s="39"/>
      <c r="D780" s="190" t="s">
        <v>128</v>
      </c>
      <c r="E780" s="39"/>
      <c r="F780" s="191" t="s">
        <v>952</v>
      </c>
      <c r="G780" s="39"/>
      <c r="H780" s="39"/>
      <c r="I780" s="192"/>
      <c r="J780" s="39"/>
      <c r="K780" s="39"/>
      <c r="L780" s="42"/>
      <c r="M780" s="193"/>
      <c r="N780" s="194"/>
      <c r="O780" s="67"/>
      <c r="P780" s="67"/>
      <c r="Q780" s="67"/>
      <c r="R780" s="67"/>
      <c r="S780" s="67"/>
      <c r="T780" s="68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T780" s="19" t="s">
        <v>128</v>
      </c>
      <c r="AU780" s="19" t="s">
        <v>84</v>
      </c>
    </row>
    <row r="781" spans="1:65" s="2" customFormat="1" ht="24.2" customHeight="1">
      <c r="A781" s="37"/>
      <c r="B781" s="38"/>
      <c r="C781" s="177" t="s">
        <v>953</v>
      </c>
      <c r="D781" s="177" t="s">
        <v>122</v>
      </c>
      <c r="E781" s="178" t="s">
        <v>954</v>
      </c>
      <c r="F781" s="179" t="s">
        <v>955</v>
      </c>
      <c r="G781" s="180" t="s">
        <v>736</v>
      </c>
      <c r="H781" s="250"/>
      <c r="I781" s="182"/>
      <c r="J781" s="183">
        <f>ROUND(I781*H781,2)</f>
        <v>0</v>
      </c>
      <c r="K781" s="179" t="s">
        <v>135</v>
      </c>
      <c r="L781" s="42"/>
      <c r="M781" s="184" t="s">
        <v>21</v>
      </c>
      <c r="N781" s="185" t="s">
        <v>45</v>
      </c>
      <c r="O781" s="67"/>
      <c r="P781" s="186">
        <f>O781*H781</f>
        <v>0</v>
      </c>
      <c r="Q781" s="186">
        <v>0</v>
      </c>
      <c r="R781" s="186">
        <f>Q781*H781</f>
        <v>0</v>
      </c>
      <c r="S781" s="186">
        <v>0</v>
      </c>
      <c r="T781" s="187">
        <f>S781*H781</f>
        <v>0</v>
      </c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R781" s="188" t="s">
        <v>341</v>
      </c>
      <c r="AT781" s="188" t="s">
        <v>122</v>
      </c>
      <c r="AU781" s="188" t="s">
        <v>84</v>
      </c>
      <c r="AY781" s="19" t="s">
        <v>119</v>
      </c>
      <c r="BE781" s="189">
        <f>IF(N781="základní",J781,0)</f>
        <v>0</v>
      </c>
      <c r="BF781" s="189">
        <f>IF(N781="snížená",J781,0)</f>
        <v>0</v>
      </c>
      <c r="BG781" s="189">
        <f>IF(N781="zákl. přenesená",J781,0)</f>
        <v>0</v>
      </c>
      <c r="BH781" s="189">
        <f>IF(N781="sníž. přenesená",J781,0)</f>
        <v>0</v>
      </c>
      <c r="BI781" s="189">
        <f>IF(N781="nulová",J781,0)</f>
        <v>0</v>
      </c>
      <c r="BJ781" s="19" t="s">
        <v>79</v>
      </c>
      <c r="BK781" s="189">
        <f>ROUND(I781*H781,2)</f>
        <v>0</v>
      </c>
      <c r="BL781" s="19" t="s">
        <v>341</v>
      </c>
      <c r="BM781" s="188" t="s">
        <v>956</v>
      </c>
    </row>
    <row r="782" spans="1:65" s="2" customFormat="1" ht="29.25">
      <c r="A782" s="37"/>
      <c r="B782" s="38"/>
      <c r="C782" s="39"/>
      <c r="D782" s="190" t="s">
        <v>128</v>
      </c>
      <c r="E782" s="39"/>
      <c r="F782" s="191" t="s">
        <v>957</v>
      </c>
      <c r="G782" s="39"/>
      <c r="H782" s="39"/>
      <c r="I782" s="192"/>
      <c r="J782" s="39"/>
      <c r="K782" s="39"/>
      <c r="L782" s="42"/>
      <c r="M782" s="193"/>
      <c r="N782" s="194"/>
      <c r="O782" s="67"/>
      <c r="P782" s="67"/>
      <c r="Q782" s="67"/>
      <c r="R782" s="67"/>
      <c r="S782" s="67"/>
      <c r="T782" s="68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T782" s="19" t="s">
        <v>128</v>
      </c>
      <c r="AU782" s="19" t="s">
        <v>84</v>
      </c>
    </row>
    <row r="783" spans="1:65" s="2" customFormat="1" ht="11.25">
      <c r="A783" s="37"/>
      <c r="B783" s="38"/>
      <c r="C783" s="39"/>
      <c r="D783" s="217" t="s">
        <v>138</v>
      </c>
      <c r="E783" s="39"/>
      <c r="F783" s="218" t="s">
        <v>958</v>
      </c>
      <c r="G783" s="39"/>
      <c r="H783" s="39"/>
      <c r="I783" s="192"/>
      <c r="J783" s="39"/>
      <c r="K783" s="39"/>
      <c r="L783" s="42"/>
      <c r="M783" s="193"/>
      <c r="N783" s="194"/>
      <c r="O783" s="67"/>
      <c r="P783" s="67"/>
      <c r="Q783" s="67"/>
      <c r="R783" s="67"/>
      <c r="S783" s="67"/>
      <c r="T783" s="68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T783" s="19" t="s">
        <v>138</v>
      </c>
      <c r="AU783" s="19" t="s">
        <v>84</v>
      </c>
    </row>
    <row r="784" spans="1:65" s="2" customFormat="1" ht="24.2" customHeight="1">
      <c r="A784" s="37"/>
      <c r="B784" s="38"/>
      <c r="C784" s="177" t="s">
        <v>959</v>
      </c>
      <c r="D784" s="177" t="s">
        <v>122</v>
      </c>
      <c r="E784" s="178" t="s">
        <v>960</v>
      </c>
      <c r="F784" s="179" t="s">
        <v>961</v>
      </c>
      <c r="G784" s="180" t="s">
        <v>736</v>
      </c>
      <c r="H784" s="250"/>
      <c r="I784" s="182"/>
      <c r="J784" s="183">
        <f>ROUND(I784*H784,2)</f>
        <v>0</v>
      </c>
      <c r="K784" s="179" t="s">
        <v>135</v>
      </c>
      <c r="L784" s="42"/>
      <c r="M784" s="184" t="s">
        <v>21</v>
      </c>
      <c r="N784" s="185" t="s">
        <v>45</v>
      </c>
      <c r="O784" s="67"/>
      <c r="P784" s="186">
        <f>O784*H784</f>
        <v>0</v>
      </c>
      <c r="Q784" s="186">
        <v>0</v>
      </c>
      <c r="R784" s="186">
        <f>Q784*H784</f>
        <v>0</v>
      </c>
      <c r="S784" s="186">
        <v>0</v>
      </c>
      <c r="T784" s="187">
        <f>S784*H784</f>
        <v>0</v>
      </c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R784" s="188" t="s">
        <v>341</v>
      </c>
      <c r="AT784" s="188" t="s">
        <v>122</v>
      </c>
      <c r="AU784" s="188" t="s">
        <v>84</v>
      </c>
      <c r="AY784" s="19" t="s">
        <v>119</v>
      </c>
      <c r="BE784" s="189">
        <f>IF(N784="základní",J784,0)</f>
        <v>0</v>
      </c>
      <c r="BF784" s="189">
        <f>IF(N784="snížená",J784,0)</f>
        <v>0</v>
      </c>
      <c r="BG784" s="189">
        <f>IF(N784="zákl. přenesená",J784,0)</f>
        <v>0</v>
      </c>
      <c r="BH784" s="189">
        <f>IF(N784="sníž. přenesená",J784,0)</f>
        <v>0</v>
      </c>
      <c r="BI784" s="189">
        <f>IF(N784="nulová",J784,0)</f>
        <v>0</v>
      </c>
      <c r="BJ784" s="19" t="s">
        <v>79</v>
      </c>
      <c r="BK784" s="189">
        <f>ROUND(I784*H784,2)</f>
        <v>0</v>
      </c>
      <c r="BL784" s="19" t="s">
        <v>341</v>
      </c>
      <c r="BM784" s="188" t="s">
        <v>962</v>
      </c>
    </row>
    <row r="785" spans="1:65" s="2" customFormat="1" ht="29.25">
      <c r="A785" s="37"/>
      <c r="B785" s="38"/>
      <c r="C785" s="39"/>
      <c r="D785" s="190" t="s">
        <v>128</v>
      </c>
      <c r="E785" s="39"/>
      <c r="F785" s="191" t="s">
        <v>963</v>
      </c>
      <c r="G785" s="39"/>
      <c r="H785" s="39"/>
      <c r="I785" s="192"/>
      <c r="J785" s="39"/>
      <c r="K785" s="39"/>
      <c r="L785" s="42"/>
      <c r="M785" s="193"/>
      <c r="N785" s="194"/>
      <c r="O785" s="67"/>
      <c r="P785" s="67"/>
      <c r="Q785" s="67"/>
      <c r="R785" s="67"/>
      <c r="S785" s="67"/>
      <c r="T785" s="68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T785" s="19" t="s">
        <v>128</v>
      </c>
      <c r="AU785" s="19" t="s">
        <v>84</v>
      </c>
    </row>
    <row r="786" spans="1:65" s="2" customFormat="1" ht="11.25">
      <c r="A786" s="37"/>
      <c r="B786" s="38"/>
      <c r="C786" s="39"/>
      <c r="D786" s="217" t="s">
        <v>138</v>
      </c>
      <c r="E786" s="39"/>
      <c r="F786" s="218" t="s">
        <v>964</v>
      </c>
      <c r="G786" s="39"/>
      <c r="H786" s="39"/>
      <c r="I786" s="192"/>
      <c r="J786" s="39"/>
      <c r="K786" s="39"/>
      <c r="L786" s="42"/>
      <c r="M786" s="193"/>
      <c r="N786" s="194"/>
      <c r="O786" s="67"/>
      <c r="P786" s="67"/>
      <c r="Q786" s="67"/>
      <c r="R786" s="67"/>
      <c r="S786" s="67"/>
      <c r="T786" s="68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T786" s="19" t="s">
        <v>138</v>
      </c>
      <c r="AU786" s="19" t="s">
        <v>84</v>
      </c>
    </row>
    <row r="787" spans="1:65" s="12" customFormat="1" ht="22.9" customHeight="1">
      <c r="B787" s="161"/>
      <c r="C787" s="162"/>
      <c r="D787" s="163" t="s">
        <v>73</v>
      </c>
      <c r="E787" s="175" t="s">
        <v>965</v>
      </c>
      <c r="F787" s="175" t="s">
        <v>966</v>
      </c>
      <c r="G787" s="162"/>
      <c r="H787" s="162"/>
      <c r="I787" s="165"/>
      <c r="J787" s="176">
        <f>BK787</f>
        <v>0</v>
      </c>
      <c r="K787" s="162"/>
      <c r="L787" s="167"/>
      <c r="M787" s="168"/>
      <c r="N787" s="169"/>
      <c r="O787" s="169"/>
      <c r="P787" s="170">
        <f>SUM(P788:P796)</f>
        <v>0</v>
      </c>
      <c r="Q787" s="169"/>
      <c r="R787" s="170">
        <f>SUM(R788:R796)</f>
        <v>0.26700000000000002</v>
      </c>
      <c r="S787" s="169"/>
      <c r="T787" s="171">
        <f>SUM(T788:T796)</f>
        <v>0.26100000000000001</v>
      </c>
      <c r="AR787" s="172" t="s">
        <v>84</v>
      </c>
      <c r="AT787" s="173" t="s">
        <v>73</v>
      </c>
      <c r="AU787" s="173" t="s">
        <v>79</v>
      </c>
      <c r="AY787" s="172" t="s">
        <v>119</v>
      </c>
      <c r="BK787" s="174">
        <f>SUM(BK788:BK796)</f>
        <v>0</v>
      </c>
    </row>
    <row r="788" spans="1:65" s="2" customFormat="1" ht="24.2" customHeight="1">
      <c r="A788" s="37"/>
      <c r="B788" s="38"/>
      <c r="C788" s="177" t="s">
        <v>967</v>
      </c>
      <c r="D788" s="177" t="s">
        <v>122</v>
      </c>
      <c r="E788" s="178" t="s">
        <v>968</v>
      </c>
      <c r="F788" s="179" t="s">
        <v>969</v>
      </c>
      <c r="G788" s="180" t="s">
        <v>218</v>
      </c>
      <c r="H788" s="181">
        <v>20</v>
      </c>
      <c r="I788" s="182"/>
      <c r="J788" s="183">
        <f>ROUND(I788*H788,2)</f>
        <v>0</v>
      </c>
      <c r="K788" s="179" t="s">
        <v>21</v>
      </c>
      <c r="L788" s="42"/>
      <c r="M788" s="184" t="s">
        <v>21</v>
      </c>
      <c r="N788" s="185" t="s">
        <v>45</v>
      </c>
      <c r="O788" s="67"/>
      <c r="P788" s="186">
        <f>O788*H788</f>
        <v>0</v>
      </c>
      <c r="Q788" s="186">
        <v>6.8500000000000002E-3</v>
      </c>
      <c r="R788" s="186">
        <f>Q788*H788</f>
        <v>0.13700000000000001</v>
      </c>
      <c r="S788" s="186">
        <v>6.4999999999999997E-3</v>
      </c>
      <c r="T788" s="187">
        <f>S788*H788</f>
        <v>0.13</v>
      </c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R788" s="188" t="s">
        <v>341</v>
      </c>
      <c r="AT788" s="188" t="s">
        <v>122</v>
      </c>
      <c r="AU788" s="188" t="s">
        <v>84</v>
      </c>
      <c r="AY788" s="19" t="s">
        <v>119</v>
      </c>
      <c r="BE788" s="189">
        <f>IF(N788="základní",J788,0)</f>
        <v>0</v>
      </c>
      <c r="BF788" s="189">
        <f>IF(N788="snížená",J788,0)</f>
        <v>0</v>
      </c>
      <c r="BG788" s="189">
        <f>IF(N788="zákl. přenesená",J788,0)</f>
        <v>0</v>
      </c>
      <c r="BH788" s="189">
        <f>IF(N788="sníž. přenesená",J788,0)</f>
        <v>0</v>
      </c>
      <c r="BI788" s="189">
        <f>IF(N788="nulová",J788,0)</f>
        <v>0</v>
      </c>
      <c r="BJ788" s="19" t="s">
        <v>79</v>
      </c>
      <c r="BK788" s="189">
        <f>ROUND(I788*H788,2)</f>
        <v>0</v>
      </c>
      <c r="BL788" s="19" t="s">
        <v>341</v>
      </c>
      <c r="BM788" s="188" t="s">
        <v>970</v>
      </c>
    </row>
    <row r="789" spans="1:65" s="2" customFormat="1" ht="19.5">
      <c r="A789" s="37"/>
      <c r="B789" s="38"/>
      <c r="C789" s="39"/>
      <c r="D789" s="190" t="s">
        <v>128</v>
      </c>
      <c r="E789" s="39"/>
      <c r="F789" s="191" t="s">
        <v>971</v>
      </c>
      <c r="G789" s="39"/>
      <c r="H789" s="39"/>
      <c r="I789" s="192"/>
      <c r="J789" s="39"/>
      <c r="K789" s="39"/>
      <c r="L789" s="42"/>
      <c r="M789" s="193"/>
      <c r="N789" s="194"/>
      <c r="O789" s="67"/>
      <c r="P789" s="67"/>
      <c r="Q789" s="67"/>
      <c r="R789" s="67"/>
      <c r="S789" s="67"/>
      <c r="T789" s="68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T789" s="19" t="s">
        <v>128</v>
      </c>
      <c r="AU789" s="19" t="s">
        <v>84</v>
      </c>
    </row>
    <row r="790" spans="1:65" s="13" customFormat="1" ht="11.25">
      <c r="B790" s="195"/>
      <c r="C790" s="196"/>
      <c r="D790" s="190" t="s">
        <v>129</v>
      </c>
      <c r="E790" s="197" t="s">
        <v>21</v>
      </c>
      <c r="F790" s="198" t="s">
        <v>972</v>
      </c>
      <c r="G790" s="196"/>
      <c r="H790" s="199">
        <v>20</v>
      </c>
      <c r="I790" s="200"/>
      <c r="J790" s="196"/>
      <c r="K790" s="196"/>
      <c r="L790" s="201"/>
      <c r="M790" s="202"/>
      <c r="N790" s="203"/>
      <c r="O790" s="203"/>
      <c r="P790" s="203"/>
      <c r="Q790" s="203"/>
      <c r="R790" s="203"/>
      <c r="S790" s="203"/>
      <c r="T790" s="204"/>
      <c r="AT790" s="205" t="s">
        <v>129</v>
      </c>
      <c r="AU790" s="205" t="s">
        <v>84</v>
      </c>
      <c r="AV790" s="13" t="s">
        <v>84</v>
      </c>
      <c r="AW790" s="13" t="s">
        <v>36</v>
      </c>
      <c r="AX790" s="13" t="s">
        <v>79</v>
      </c>
      <c r="AY790" s="205" t="s">
        <v>119</v>
      </c>
    </row>
    <row r="791" spans="1:65" s="2" customFormat="1" ht="33" customHeight="1">
      <c r="A791" s="37"/>
      <c r="B791" s="38"/>
      <c r="C791" s="177" t="s">
        <v>973</v>
      </c>
      <c r="D791" s="177" t="s">
        <v>122</v>
      </c>
      <c r="E791" s="178" t="s">
        <v>974</v>
      </c>
      <c r="F791" s="179" t="s">
        <v>975</v>
      </c>
      <c r="G791" s="180" t="s">
        <v>218</v>
      </c>
      <c r="H791" s="181">
        <v>50</v>
      </c>
      <c r="I791" s="182"/>
      <c r="J791" s="183">
        <f>ROUND(I791*H791,2)</f>
        <v>0</v>
      </c>
      <c r="K791" s="179" t="s">
        <v>21</v>
      </c>
      <c r="L791" s="42"/>
      <c r="M791" s="184" t="s">
        <v>21</v>
      </c>
      <c r="N791" s="185" t="s">
        <v>45</v>
      </c>
      <c r="O791" s="67"/>
      <c r="P791" s="186">
        <f>O791*H791</f>
        <v>0</v>
      </c>
      <c r="Q791" s="186">
        <v>2.5999999999999999E-3</v>
      </c>
      <c r="R791" s="186">
        <f>Q791*H791</f>
        <v>0.13</v>
      </c>
      <c r="S791" s="186">
        <v>2.6199999999999999E-3</v>
      </c>
      <c r="T791" s="187">
        <f>S791*H791</f>
        <v>0.13100000000000001</v>
      </c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R791" s="188" t="s">
        <v>341</v>
      </c>
      <c r="AT791" s="188" t="s">
        <v>122</v>
      </c>
      <c r="AU791" s="188" t="s">
        <v>84</v>
      </c>
      <c r="AY791" s="19" t="s">
        <v>119</v>
      </c>
      <c r="BE791" s="189">
        <f>IF(N791="základní",J791,0)</f>
        <v>0</v>
      </c>
      <c r="BF791" s="189">
        <f>IF(N791="snížená",J791,0)</f>
        <v>0</v>
      </c>
      <c r="BG791" s="189">
        <f>IF(N791="zákl. přenesená",J791,0)</f>
        <v>0</v>
      </c>
      <c r="BH791" s="189">
        <f>IF(N791="sníž. přenesená",J791,0)</f>
        <v>0</v>
      </c>
      <c r="BI791" s="189">
        <f>IF(N791="nulová",J791,0)</f>
        <v>0</v>
      </c>
      <c r="BJ791" s="19" t="s">
        <v>79</v>
      </c>
      <c r="BK791" s="189">
        <f>ROUND(I791*H791,2)</f>
        <v>0</v>
      </c>
      <c r="BL791" s="19" t="s">
        <v>341</v>
      </c>
      <c r="BM791" s="188" t="s">
        <v>976</v>
      </c>
    </row>
    <row r="792" spans="1:65" s="2" customFormat="1" ht="19.5">
      <c r="A792" s="37"/>
      <c r="B792" s="38"/>
      <c r="C792" s="39"/>
      <c r="D792" s="190" t="s">
        <v>128</v>
      </c>
      <c r="E792" s="39"/>
      <c r="F792" s="191" t="s">
        <v>977</v>
      </c>
      <c r="G792" s="39"/>
      <c r="H792" s="39"/>
      <c r="I792" s="192"/>
      <c r="J792" s="39"/>
      <c r="K792" s="39"/>
      <c r="L792" s="42"/>
      <c r="M792" s="193"/>
      <c r="N792" s="194"/>
      <c r="O792" s="67"/>
      <c r="P792" s="67"/>
      <c r="Q792" s="67"/>
      <c r="R792" s="67"/>
      <c r="S792" s="67"/>
      <c r="T792" s="68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T792" s="19" t="s">
        <v>128</v>
      </c>
      <c r="AU792" s="19" t="s">
        <v>84</v>
      </c>
    </row>
    <row r="793" spans="1:65" s="13" customFormat="1" ht="11.25">
      <c r="B793" s="195"/>
      <c r="C793" s="196"/>
      <c r="D793" s="190" t="s">
        <v>129</v>
      </c>
      <c r="E793" s="197" t="s">
        <v>21</v>
      </c>
      <c r="F793" s="198" t="s">
        <v>978</v>
      </c>
      <c r="G793" s="196"/>
      <c r="H793" s="199">
        <v>50</v>
      </c>
      <c r="I793" s="200"/>
      <c r="J793" s="196"/>
      <c r="K793" s="196"/>
      <c r="L793" s="201"/>
      <c r="M793" s="202"/>
      <c r="N793" s="203"/>
      <c r="O793" s="203"/>
      <c r="P793" s="203"/>
      <c r="Q793" s="203"/>
      <c r="R793" s="203"/>
      <c r="S793" s="203"/>
      <c r="T793" s="204"/>
      <c r="AT793" s="205" t="s">
        <v>129</v>
      </c>
      <c r="AU793" s="205" t="s">
        <v>84</v>
      </c>
      <c r="AV793" s="13" t="s">
        <v>84</v>
      </c>
      <c r="AW793" s="13" t="s">
        <v>36</v>
      </c>
      <c r="AX793" s="13" t="s">
        <v>79</v>
      </c>
      <c r="AY793" s="205" t="s">
        <v>119</v>
      </c>
    </row>
    <row r="794" spans="1:65" s="2" customFormat="1" ht="24.2" customHeight="1">
      <c r="A794" s="37"/>
      <c r="B794" s="38"/>
      <c r="C794" s="177" t="s">
        <v>979</v>
      </c>
      <c r="D794" s="177" t="s">
        <v>122</v>
      </c>
      <c r="E794" s="178" t="s">
        <v>980</v>
      </c>
      <c r="F794" s="179" t="s">
        <v>981</v>
      </c>
      <c r="G794" s="180" t="s">
        <v>736</v>
      </c>
      <c r="H794" s="250"/>
      <c r="I794" s="182"/>
      <c r="J794" s="183">
        <f>ROUND(I794*H794,2)</f>
        <v>0</v>
      </c>
      <c r="K794" s="179" t="s">
        <v>135</v>
      </c>
      <c r="L794" s="42"/>
      <c r="M794" s="184" t="s">
        <v>21</v>
      </c>
      <c r="N794" s="185" t="s">
        <v>45</v>
      </c>
      <c r="O794" s="67"/>
      <c r="P794" s="186">
        <f>O794*H794</f>
        <v>0</v>
      </c>
      <c r="Q794" s="186">
        <v>0</v>
      </c>
      <c r="R794" s="186">
        <f>Q794*H794</f>
        <v>0</v>
      </c>
      <c r="S794" s="186">
        <v>0</v>
      </c>
      <c r="T794" s="187">
        <f>S794*H794</f>
        <v>0</v>
      </c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R794" s="188" t="s">
        <v>341</v>
      </c>
      <c r="AT794" s="188" t="s">
        <v>122</v>
      </c>
      <c r="AU794" s="188" t="s">
        <v>84</v>
      </c>
      <c r="AY794" s="19" t="s">
        <v>119</v>
      </c>
      <c r="BE794" s="189">
        <f>IF(N794="základní",J794,0)</f>
        <v>0</v>
      </c>
      <c r="BF794" s="189">
        <f>IF(N794="snížená",J794,0)</f>
        <v>0</v>
      </c>
      <c r="BG794" s="189">
        <f>IF(N794="zákl. přenesená",J794,0)</f>
        <v>0</v>
      </c>
      <c r="BH794" s="189">
        <f>IF(N794="sníž. přenesená",J794,0)</f>
        <v>0</v>
      </c>
      <c r="BI794" s="189">
        <f>IF(N794="nulová",J794,0)</f>
        <v>0</v>
      </c>
      <c r="BJ794" s="19" t="s">
        <v>79</v>
      </c>
      <c r="BK794" s="189">
        <f>ROUND(I794*H794,2)</f>
        <v>0</v>
      </c>
      <c r="BL794" s="19" t="s">
        <v>341</v>
      </c>
      <c r="BM794" s="188" t="s">
        <v>982</v>
      </c>
    </row>
    <row r="795" spans="1:65" s="2" customFormat="1" ht="29.25">
      <c r="A795" s="37"/>
      <c r="B795" s="38"/>
      <c r="C795" s="39"/>
      <c r="D795" s="190" t="s">
        <v>128</v>
      </c>
      <c r="E795" s="39"/>
      <c r="F795" s="191" t="s">
        <v>983</v>
      </c>
      <c r="G795" s="39"/>
      <c r="H795" s="39"/>
      <c r="I795" s="192"/>
      <c r="J795" s="39"/>
      <c r="K795" s="39"/>
      <c r="L795" s="42"/>
      <c r="M795" s="193"/>
      <c r="N795" s="194"/>
      <c r="O795" s="67"/>
      <c r="P795" s="67"/>
      <c r="Q795" s="67"/>
      <c r="R795" s="67"/>
      <c r="S795" s="67"/>
      <c r="T795" s="68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T795" s="19" t="s">
        <v>128</v>
      </c>
      <c r="AU795" s="19" t="s">
        <v>84</v>
      </c>
    </row>
    <row r="796" spans="1:65" s="2" customFormat="1" ht="11.25">
      <c r="A796" s="37"/>
      <c r="B796" s="38"/>
      <c r="C796" s="39"/>
      <c r="D796" s="217" t="s">
        <v>138</v>
      </c>
      <c r="E796" s="39"/>
      <c r="F796" s="218" t="s">
        <v>984</v>
      </c>
      <c r="G796" s="39"/>
      <c r="H796" s="39"/>
      <c r="I796" s="192"/>
      <c r="J796" s="39"/>
      <c r="K796" s="39"/>
      <c r="L796" s="42"/>
      <c r="M796" s="193"/>
      <c r="N796" s="194"/>
      <c r="O796" s="67"/>
      <c r="P796" s="67"/>
      <c r="Q796" s="67"/>
      <c r="R796" s="67"/>
      <c r="S796" s="67"/>
      <c r="T796" s="68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T796" s="19" t="s">
        <v>138</v>
      </c>
      <c r="AU796" s="19" t="s">
        <v>84</v>
      </c>
    </row>
    <row r="797" spans="1:65" s="12" customFormat="1" ht="22.9" customHeight="1">
      <c r="B797" s="161"/>
      <c r="C797" s="162"/>
      <c r="D797" s="163" t="s">
        <v>73</v>
      </c>
      <c r="E797" s="175" t="s">
        <v>985</v>
      </c>
      <c r="F797" s="175" t="s">
        <v>986</v>
      </c>
      <c r="G797" s="162"/>
      <c r="H797" s="162"/>
      <c r="I797" s="165"/>
      <c r="J797" s="176">
        <f>BK797</f>
        <v>0</v>
      </c>
      <c r="K797" s="162"/>
      <c r="L797" s="167"/>
      <c r="M797" s="168"/>
      <c r="N797" s="169"/>
      <c r="O797" s="169"/>
      <c r="P797" s="170">
        <f>SUM(P798:P799)</f>
        <v>0</v>
      </c>
      <c r="Q797" s="169"/>
      <c r="R797" s="170">
        <f>SUM(R798:R799)</f>
        <v>6.8000000000000005E-4</v>
      </c>
      <c r="S797" s="169"/>
      <c r="T797" s="171">
        <f>SUM(T798:T799)</f>
        <v>6.0000000000000001E-3</v>
      </c>
      <c r="AR797" s="172" t="s">
        <v>84</v>
      </c>
      <c r="AT797" s="173" t="s">
        <v>73</v>
      </c>
      <c r="AU797" s="173" t="s">
        <v>79</v>
      </c>
      <c r="AY797" s="172" t="s">
        <v>119</v>
      </c>
      <c r="BK797" s="174">
        <f>SUM(BK798:BK799)</f>
        <v>0</v>
      </c>
    </row>
    <row r="798" spans="1:65" s="2" customFormat="1" ht="24.2" customHeight="1">
      <c r="A798" s="37"/>
      <c r="B798" s="38"/>
      <c r="C798" s="177" t="s">
        <v>987</v>
      </c>
      <c r="D798" s="177" t="s">
        <v>122</v>
      </c>
      <c r="E798" s="178" t="s">
        <v>988</v>
      </c>
      <c r="F798" s="179" t="s">
        <v>989</v>
      </c>
      <c r="G798" s="180" t="s">
        <v>218</v>
      </c>
      <c r="H798" s="181">
        <v>4</v>
      </c>
      <c r="I798" s="182"/>
      <c r="J798" s="183">
        <f>ROUND(I798*H798,2)</f>
        <v>0</v>
      </c>
      <c r="K798" s="179" t="s">
        <v>21</v>
      </c>
      <c r="L798" s="42"/>
      <c r="M798" s="184" t="s">
        <v>21</v>
      </c>
      <c r="N798" s="185" t="s">
        <v>45</v>
      </c>
      <c r="O798" s="67"/>
      <c r="P798" s="186">
        <f>O798*H798</f>
        <v>0</v>
      </c>
      <c r="Q798" s="186">
        <v>1.7000000000000001E-4</v>
      </c>
      <c r="R798" s="186">
        <f>Q798*H798</f>
        <v>6.8000000000000005E-4</v>
      </c>
      <c r="S798" s="186">
        <v>1.5E-3</v>
      </c>
      <c r="T798" s="187">
        <f>S798*H798</f>
        <v>6.0000000000000001E-3</v>
      </c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R798" s="188" t="s">
        <v>341</v>
      </c>
      <c r="AT798" s="188" t="s">
        <v>122</v>
      </c>
      <c r="AU798" s="188" t="s">
        <v>84</v>
      </c>
      <c r="AY798" s="19" t="s">
        <v>119</v>
      </c>
      <c r="BE798" s="189">
        <f>IF(N798="základní",J798,0)</f>
        <v>0</v>
      </c>
      <c r="BF798" s="189">
        <f>IF(N798="snížená",J798,0)</f>
        <v>0</v>
      </c>
      <c r="BG798" s="189">
        <f>IF(N798="zákl. přenesená",J798,0)</f>
        <v>0</v>
      </c>
      <c r="BH798" s="189">
        <f>IF(N798="sníž. přenesená",J798,0)</f>
        <v>0</v>
      </c>
      <c r="BI798" s="189">
        <f>IF(N798="nulová",J798,0)</f>
        <v>0</v>
      </c>
      <c r="BJ798" s="19" t="s">
        <v>79</v>
      </c>
      <c r="BK798" s="189">
        <f>ROUND(I798*H798,2)</f>
        <v>0</v>
      </c>
      <c r="BL798" s="19" t="s">
        <v>341</v>
      </c>
      <c r="BM798" s="188" t="s">
        <v>990</v>
      </c>
    </row>
    <row r="799" spans="1:65" s="2" customFormat="1" ht="11.25">
      <c r="A799" s="37"/>
      <c r="B799" s="38"/>
      <c r="C799" s="39"/>
      <c r="D799" s="190" t="s">
        <v>128</v>
      </c>
      <c r="E799" s="39"/>
      <c r="F799" s="191" t="s">
        <v>989</v>
      </c>
      <c r="G799" s="39"/>
      <c r="H799" s="39"/>
      <c r="I799" s="192"/>
      <c r="J799" s="39"/>
      <c r="K799" s="39"/>
      <c r="L799" s="42"/>
      <c r="M799" s="193"/>
      <c r="N799" s="194"/>
      <c r="O799" s="67"/>
      <c r="P799" s="67"/>
      <c r="Q799" s="67"/>
      <c r="R799" s="67"/>
      <c r="S799" s="67"/>
      <c r="T799" s="68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T799" s="19" t="s">
        <v>128</v>
      </c>
      <c r="AU799" s="19" t="s">
        <v>84</v>
      </c>
    </row>
    <row r="800" spans="1:65" s="12" customFormat="1" ht="22.9" customHeight="1">
      <c r="B800" s="161"/>
      <c r="C800" s="162"/>
      <c r="D800" s="163" t="s">
        <v>73</v>
      </c>
      <c r="E800" s="175" t="s">
        <v>991</v>
      </c>
      <c r="F800" s="175" t="s">
        <v>992</v>
      </c>
      <c r="G800" s="162"/>
      <c r="H800" s="162"/>
      <c r="I800" s="165"/>
      <c r="J800" s="176">
        <f>BK800</f>
        <v>0</v>
      </c>
      <c r="K800" s="162"/>
      <c r="L800" s="167"/>
      <c r="M800" s="168"/>
      <c r="N800" s="169"/>
      <c r="O800" s="169"/>
      <c r="P800" s="170">
        <f>SUM(P801:P806)</f>
        <v>0</v>
      </c>
      <c r="Q800" s="169"/>
      <c r="R800" s="170">
        <f>SUM(R801:R806)</f>
        <v>5.7200000000000001E-2</v>
      </c>
      <c r="S800" s="169"/>
      <c r="T800" s="171">
        <f>SUM(T801:T806)</f>
        <v>9.0999999999999998E-2</v>
      </c>
      <c r="AR800" s="172" t="s">
        <v>84</v>
      </c>
      <c r="AT800" s="173" t="s">
        <v>73</v>
      </c>
      <c r="AU800" s="173" t="s">
        <v>79</v>
      </c>
      <c r="AY800" s="172" t="s">
        <v>119</v>
      </c>
      <c r="BK800" s="174">
        <f>SUM(BK801:BK806)</f>
        <v>0</v>
      </c>
    </row>
    <row r="801" spans="1:65" s="2" customFormat="1" ht="37.9" customHeight="1">
      <c r="A801" s="37"/>
      <c r="B801" s="38"/>
      <c r="C801" s="177" t="s">
        <v>993</v>
      </c>
      <c r="D801" s="177" t="s">
        <v>122</v>
      </c>
      <c r="E801" s="178" t="s">
        <v>994</v>
      </c>
      <c r="F801" s="179" t="s">
        <v>995</v>
      </c>
      <c r="G801" s="180" t="s">
        <v>218</v>
      </c>
      <c r="H801" s="181">
        <v>130</v>
      </c>
      <c r="I801" s="182"/>
      <c r="J801" s="183">
        <f>ROUND(I801*H801,2)</f>
        <v>0</v>
      </c>
      <c r="K801" s="179" t="s">
        <v>21</v>
      </c>
      <c r="L801" s="42"/>
      <c r="M801" s="184" t="s">
        <v>21</v>
      </c>
      <c r="N801" s="185" t="s">
        <v>45</v>
      </c>
      <c r="O801" s="67"/>
      <c r="P801" s="186">
        <f>O801*H801</f>
        <v>0</v>
      </c>
      <c r="Q801" s="186">
        <v>4.4000000000000002E-4</v>
      </c>
      <c r="R801" s="186">
        <f>Q801*H801</f>
        <v>5.7200000000000001E-2</v>
      </c>
      <c r="S801" s="186">
        <v>6.9999999999999999E-4</v>
      </c>
      <c r="T801" s="187">
        <f>S801*H801</f>
        <v>9.0999999999999998E-2</v>
      </c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R801" s="188" t="s">
        <v>341</v>
      </c>
      <c r="AT801" s="188" t="s">
        <v>122</v>
      </c>
      <c r="AU801" s="188" t="s">
        <v>84</v>
      </c>
      <c r="AY801" s="19" t="s">
        <v>119</v>
      </c>
      <c r="BE801" s="189">
        <f>IF(N801="základní",J801,0)</f>
        <v>0</v>
      </c>
      <c r="BF801" s="189">
        <f>IF(N801="snížená",J801,0)</f>
        <v>0</v>
      </c>
      <c r="BG801" s="189">
        <f>IF(N801="zákl. přenesená",J801,0)</f>
        <v>0</v>
      </c>
      <c r="BH801" s="189">
        <f>IF(N801="sníž. přenesená",J801,0)</f>
        <v>0</v>
      </c>
      <c r="BI801" s="189">
        <f>IF(N801="nulová",J801,0)</f>
        <v>0</v>
      </c>
      <c r="BJ801" s="19" t="s">
        <v>79</v>
      </c>
      <c r="BK801" s="189">
        <f>ROUND(I801*H801,2)</f>
        <v>0</v>
      </c>
      <c r="BL801" s="19" t="s">
        <v>341</v>
      </c>
      <c r="BM801" s="188" t="s">
        <v>996</v>
      </c>
    </row>
    <row r="802" spans="1:65" s="2" customFormat="1" ht="19.5">
      <c r="A802" s="37"/>
      <c r="B802" s="38"/>
      <c r="C802" s="39"/>
      <c r="D802" s="190" t="s">
        <v>128</v>
      </c>
      <c r="E802" s="39"/>
      <c r="F802" s="191" t="s">
        <v>995</v>
      </c>
      <c r="G802" s="39"/>
      <c r="H802" s="39"/>
      <c r="I802" s="192"/>
      <c r="J802" s="39"/>
      <c r="K802" s="39"/>
      <c r="L802" s="42"/>
      <c r="M802" s="193"/>
      <c r="N802" s="194"/>
      <c r="O802" s="67"/>
      <c r="P802" s="67"/>
      <c r="Q802" s="67"/>
      <c r="R802" s="67"/>
      <c r="S802" s="67"/>
      <c r="T802" s="68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T802" s="19" t="s">
        <v>128</v>
      </c>
      <c r="AU802" s="19" t="s">
        <v>84</v>
      </c>
    </row>
    <row r="803" spans="1:65" s="13" customFormat="1" ht="22.5">
      <c r="B803" s="195"/>
      <c r="C803" s="196"/>
      <c r="D803" s="190" t="s">
        <v>129</v>
      </c>
      <c r="E803" s="197" t="s">
        <v>21</v>
      </c>
      <c r="F803" s="198" t="s">
        <v>997</v>
      </c>
      <c r="G803" s="196"/>
      <c r="H803" s="199">
        <v>130</v>
      </c>
      <c r="I803" s="200"/>
      <c r="J803" s="196"/>
      <c r="K803" s="196"/>
      <c r="L803" s="201"/>
      <c r="M803" s="202"/>
      <c r="N803" s="203"/>
      <c r="O803" s="203"/>
      <c r="P803" s="203"/>
      <c r="Q803" s="203"/>
      <c r="R803" s="203"/>
      <c r="S803" s="203"/>
      <c r="T803" s="204"/>
      <c r="AT803" s="205" t="s">
        <v>129</v>
      </c>
      <c r="AU803" s="205" t="s">
        <v>84</v>
      </c>
      <c r="AV803" s="13" t="s">
        <v>84</v>
      </c>
      <c r="AW803" s="13" t="s">
        <v>36</v>
      </c>
      <c r="AX803" s="13" t="s">
        <v>79</v>
      </c>
      <c r="AY803" s="205" t="s">
        <v>119</v>
      </c>
    </row>
    <row r="804" spans="1:65" s="2" customFormat="1" ht="24.2" customHeight="1">
      <c r="A804" s="37"/>
      <c r="B804" s="38"/>
      <c r="C804" s="177" t="s">
        <v>998</v>
      </c>
      <c r="D804" s="177" t="s">
        <v>122</v>
      </c>
      <c r="E804" s="178" t="s">
        <v>999</v>
      </c>
      <c r="F804" s="179" t="s">
        <v>1000</v>
      </c>
      <c r="G804" s="180" t="s">
        <v>736</v>
      </c>
      <c r="H804" s="250"/>
      <c r="I804" s="182"/>
      <c r="J804" s="183">
        <f>ROUND(I804*H804,2)</f>
        <v>0</v>
      </c>
      <c r="K804" s="179" t="s">
        <v>135</v>
      </c>
      <c r="L804" s="42"/>
      <c r="M804" s="184" t="s">
        <v>21</v>
      </c>
      <c r="N804" s="185" t="s">
        <v>45</v>
      </c>
      <c r="O804" s="67"/>
      <c r="P804" s="186">
        <f>O804*H804</f>
        <v>0</v>
      </c>
      <c r="Q804" s="186">
        <v>0</v>
      </c>
      <c r="R804" s="186">
        <f>Q804*H804</f>
        <v>0</v>
      </c>
      <c r="S804" s="186">
        <v>0</v>
      </c>
      <c r="T804" s="187">
        <f>S804*H804</f>
        <v>0</v>
      </c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R804" s="188" t="s">
        <v>341</v>
      </c>
      <c r="AT804" s="188" t="s">
        <v>122</v>
      </c>
      <c r="AU804" s="188" t="s">
        <v>84</v>
      </c>
      <c r="AY804" s="19" t="s">
        <v>119</v>
      </c>
      <c r="BE804" s="189">
        <f>IF(N804="základní",J804,0)</f>
        <v>0</v>
      </c>
      <c r="BF804" s="189">
        <f>IF(N804="snížená",J804,0)</f>
        <v>0</v>
      </c>
      <c r="BG804" s="189">
        <f>IF(N804="zákl. přenesená",J804,0)</f>
        <v>0</v>
      </c>
      <c r="BH804" s="189">
        <f>IF(N804="sníž. přenesená",J804,0)</f>
        <v>0</v>
      </c>
      <c r="BI804" s="189">
        <f>IF(N804="nulová",J804,0)</f>
        <v>0</v>
      </c>
      <c r="BJ804" s="19" t="s">
        <v>79</v>
      </c>
      <c r="BK804" s="189">
        <f>ROUND(I804*H804,2)</f>
        <v>0</v>
      </c>
      <c r="BL804" s="19" t="s">
        <v>341</v>
      </c>
      <c r="BM804" s="188" t="s">
        <v>1001</v>
      </c>
    </row>
    <row r="805" spans="1:65" s="2" customFormat="1" ht="29.25">
      <c r="A805" s="37"/>
      <c r="B805" s="38"/>
      <c r="C805" s="39"/>
      <c r="D805" s="190" t="s">
        <v>128</v>
      </c>
      <c r="E805" s="39"/>
      <c r="F805" s="191" t="s">
        <v>1002</v>
      </c>
      <c r="G805" s="39"/>
      <c r="H805" s="39"/>
      <c r="I805" s="192"/>
      <c r="J805" s="39"/>
      <c r="K805" s="39"/>
      <c r="L805" s="42"/>
      <c r="M805" s="193"/>
      <c r="N805" s="194"/>
      <c r="O805" s="67"/>
      <c r="P805" s="67"/>
      <c r="Q805" s="67"/>
      <c r="R805" s="67"/>
      <c r="S805" s="67"/>
      <c r="T805" s="68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T805" s="19" t="s">
        <v>128</v>
      </c>
      <c r="AU805" s="19" t="s">
        <v>84</v>
      </c>
    </row>
    <row r="806" spans="1:65" s="2" customFormat="1" ht="11.25">
      <c r="A806" s="37"/>
      <c r="B806" s="38"/>
      <c r="C806" s="39"/>
      <c r="D806" s="217" t="s">
        <v>138</v>
      </c>
      <c r="E806" s="39"/>
      <c r="F806" s="218" t="s">
        <v>1003</v>
      </c>
      <c r="G806" s="39"/>
      <c r="H806" s="39"/>
      <c r="I806" s="192"/>
      <c r="J806" s="39"/>
      <c r="K806" s="39"/>
      <c r="L806" s="42"/>
      <c r="M806" s="193"/>
      <c r="N806" s="194"/>
      <c r="O806" s="67"/>
      <c r="P806" s="67"/>
      <c r="Q806" s="67"/>
      <c r="R806" s="67"/>
      <c r="S806" s="67"/>
      <c r="T806" s="68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T806" s="19" t="s">
        <v>138</v>
      </c>
      <c r="AU806" s="19" t="s">
        <v>84</v>
      </c>
    </row>
    <row r="807" spans="1:65" s="12" customFormat="1" ht="22.9" customHeight="1">
      <c r="B807" s="161"/>
      <c r="C807" s="162"/>
      <c r="D807" s="163" t="s">
        <v>73</v>
      </c>
      <c r="E807" s="175" t="s">
        <v>1004</v>
      </c>
      <c r="F807" s="175" t="s">
        <v>1005</v>
      </c>
      <c r="G807" s="162"/>
      <c r="H807" s="162"/>
      <c r="I807" s="165"/>
      <c r="J807" s="176">
        <f>BK807</f>
        <v>0</v>
      </c>
      <c r="K807" s="162"/>
      <c r="L807" s="167"/>
      <c r="M807" s="168"/>
      <c r="N807" s="169"/>
      <c r="O807" s="169"/>
      <c r="P807" s="170">
        <f>SUM(P808:P952)</f>
        <v>0</v>
      </c>
      <c r="Q807" s="169"/>
      <c r="R807" s="170">
        <f>SUM(R808:R952)</f>
        <v>0.53262078999999984</v>
      </c>
      <c r="S807" s="169"/>
      <c r="T807" s="171">
        <f>SUM(T808:T952)</f>
        <v>0</v>
      </c>
      <c r="AR807" s="172" t="s">
        <v>84</v>
      </c>
      <c r="AT807" s="173" t="s">
        <v>73</v>
      </c>
      <c r="AU807" s="173" t="s">
        <v>79</v>
      </c>
      <c r="AY807" s="172" t="s">
        <v>119</v>
      </c>
      <c r="BK807" s="174">
        <f>SUM(BK808:BK952)</f>
        <v>0</v>
      </c>
    </row>
    <row r="808" spans="1:65" s="2" customFormat="1" ht="16.5" customHeight="1">
      <c r="A808" s="37"/>
      <c r="B808" s="38"/>
      <c r="C808" s="177" t="s">
        <v>1006</v>
      </c>
      <c r="D808" s="177" t="s">
        <v>122</v>
      </c>
      <c r="E808" s="178" t="s">
        <v>1007</v>
      </c>
      <c r="F808" s="179" t="s">
        <v>1008</v>
      </c>
      <c r="G808" s="180" t="s">
        <v>173</v>
      </c>
      <c r="H808" s="181">
        <v>264</v>
      </c>
      <c r="I808" s="182"/>
      <c r="J808" s="183">
        <f>ROUND(I808*H808,2)</f>
        <v>0</v>
      </c>
      <c r="K808" s="179" t="s">
        <v>135</v>
      </c>
      <c r="L808" s="42"/>
      <c r="M808" s="184" t="s">
        <v>21</v>
      </c>
      <c r="N808" s="185" t="s">
        <v>45</v>
      </c>
      <c r="O808" s="67"/>
      <c r="P808" s="186">
        <f>O808*H808</f>
        <v>0</v>
      </c>
      <c r="Q808" s="186">
        <v>0</v>
      </c>
      <c r="R808" s="186">
        <f>Q808*H808</f>
        <v>0</v>
      </c>
      <c r="S808" s="186">
        <v>0</v>
      </c>
      <c r="T808" s="187">
        <f>S808*H808</f>
        <v>0</v>
      </c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R808" s="188" t="s">
        <v>341</v>
      </c>
      <c r="AT808" s="188" t="s">
        <v>122</v>
      </c>
      <c r="AU808" s="188" t="s">
        <v>84</v>
      </c>
      <c r="AY808" s="19" t="s">
        <v>119</v>
      </c>
      <c r="BE808" s="189">
        <f>IF(N808="základní",J808,0)</f>
        <v>0</v>
      </c>
      <c r="BF808" s="189">
        <f>IF(N808="snížená",J808,0)</f>
        <v>0</v>
      </c>
      <c r="BG808" s="189">
        <f>IF(N808="zákl. přenesená",J808,0)</f>
        <v>0</v>
      </c>
      <c r="BH808" s="189">
        <f>IF(N808="sníž. přenesená",J808,0)</f>
        <v>0</v>
      </c>
      <c r="BI808" s="189">
        <f>IF(N808="nulová",J808,0)</f>
        <v>0</v>
      </c>
      <c r="BJ808" s="19" t="s">
        <v>79</v>
      </c>
      <c r="BK808" s="189">
        <f>ROUND(I808*H808,2)</f>
        <v>0</v>
      </c>
      <c r="BL808" s="19" t="s">
        <v>341</v>
      </c>
      <c r="BM808" s="188" t="s">
        <v>1009</v>
      </c>
    </row>
    <row r="809" spans="1:65" s="2" customFormat="1" ht="19.5">
      <c r="A809" s="37"/>
      <c r="B809" s="38"/>
      <c r="C809" s="39"/>
      <c r="D809" s="190" t="s">
        <v>128</v>
      </c>
      <c r="E809" s="39"/>
      <c r="F809" s="191" t="s">
        <v>1010</v>
      </c>
      <c r="G809" s="39"/>
      <c r="H809" s="39"/>
      <c r="I809" s="192"/>
      <c r="J809" s="39"/>
      <c r="K809" s="39"/>
      <c r="L809" s="42"/>
      <c r="M809" s="193"/>
      <c r="N809" s="194"/>
      <c r="O809" s="67"/>
      <c r="P809" s="67"/>
      <c r="Q809" s="67"/>
      <c r="R809" s="67"/>
      <c r="S809" s="67"/>
      <c r="T809" s="68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T809" s="19" t="s">
        <v>128</v>
      </c>
      <c r="AU809" s="19" t="s">
        <v>84</v>
      </c>
    </row>
    <row r="810" spans="1:65" s="2" customFormat="1" ht="11.25">
      <c r="A810" s="37"/>
      <c r="B810" s="38"/>
      <c r="C810" s="39"/>
      <c r="D810" s="217" t="s">
        <v>138</v>
      </c>
      <c r="E810" s="39"/>
      <c r="F810" s="218" t="s">
        <v>1011</v>
      </c>
      <c r="G810" s="39"/>
      <c r="H810" s="39"/>
      <c r="I810" s="192"/>
      <c r="J810" s="39"/>
      <c r="K810" s="39"/>
      <c r="L810" s="42"/>
      <c r="M810" s="193"/>
      <c r="N810" s="194"/>
      <c r="O810" s="67"/>
      <c r="P810" s="67"/>
      <c r="Q810" s="67"/>
      <c r="R810" s="67"/>
      <c r="S810" s="67"/>
      <c r="T810" s="68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T810" s="19" t="s">
        <v>138</v>
      </c>
      <c r="AU810" s="19" t="s">
        <v>84</v>
      </c>
    </row>
    <row r="811" spans="1:65" s="15" customFormat="1" ht="11.25">
      <c r="B811" s="219"/>
      <c r="C811" s="220"/>
      <c r="D811" s="190" t="s">
        <v>129</v>
      </c>
      <c r="E811" s="221" t="s">
        <v>21</v>
      </c>
      <c r="F811" s="222" t="s">
        <v>1012</v>
      </c>
      <c r="G811" s="220"/>
      <c r="H811" s="221" t="s">
        <v>21</v>
      </c>
      <c r="I811" s="223"/>
      <c r="J811" s="220"/>
      <c r="K811" s="220"/>
      <c r="L811" s="224"/>
      <c r="M811" s="225"/>
      <c r="N811" s="226"/>
      <c r="O811" s="226"/>
      <c r="P811" s="226"/>
      <c r="Q811" s="226"/>
      <c r="R811" s="226"/>
      <c r="S811" s="226"/>
      <c r="T811" s="227"/>
      <c r="AT811" s="228" t="s">
        <v>129</v>
      </c>
      <c r="AU811" s="228" t="s">
        <v>84</v>
      </c>
      <c r="AV811" s="15" t="s">
        <v>79</v>
      </c>
      <c r="AW811" s="15" t="s">
        <v>36</v>
      </c>
      <c r="AX811" s="15" t="s">
        <v>74</v>
      </c>
      <c r="AY811" s="228" t="s">
        <v>119</v>
      </c>
    </row>
    <row r="812" spans="1:65" s="13" customFormat="1" ht="11.25">
      <c r="B812" s="195"/>
      <c r="C812" s="196"/>
      <c r="D812" s="190" t="s">
        <v>129</v>
      </c>
      <c r="E812" s="197" t="s">
        <v>21</v>
      </c>
      <c r="F812" s="198" t="s">
        <v>1013</v>
      </c>
      <c r="G812" s="196"/>
      <c r="H812" s="199">
        <v>18</v>
      </c>
      <c r="I812" s="200"/>
      <c r="J812" s="196"/>
      <c r="K812" s="196"/>
      <c r="L812" s="201"/>
      <c r="M812" s="202"/>
      <c r="N812" s="203"/>
      <c r="O812" s="203"/>
      <c r="P812" s="203"/>
      <c r="Q812" s="203"/>
      <c r="R812" s="203"/>
      <c r="S812" s="203"/>
      <c r="T812" s="204"/>
      <c r="AT812" s="205" t="s">
        <v>129</v>
      </c>
      <c r="AU812" s="205" t="s">
        <v>84</v>
      </c>
      <c r="AV812" s="13" t="s">
        <v>84</v>
      </c>
      <c r="AW812" s="13" t="s">
        <v>36</v>
      </c>
      <c r="AX812" s="13" t="s">
        <v>74</v>
      </c>
      <c r="AY812" s="205" t="s">
        <v>119</v>
      </c>
    </row>
    <row r="813" spans="1:65" s="13" customFormat="1" ht="11.25">
      <c r="B813" s="195"/>
      <c r="C813" s="196"/>
      <c r="D813" s="190" t="s">
        <v>129</v>
      </c>
      <c r="E813" s="197" t="s">
        <v>21</v>
      </c>
      <c r="F813" s="198" t="s">
        <v>1014</v>
      </c>
      <c r="G813" s="196"/>
      <c r="H813" s="199">
        <v>124</v>
      </c>
      <c r="I813" s="200"/>
      <c r="J813" s="196"/>
      <c r="K813" s="196"/>
      <c r="L813" s="201"/>
      <c r="M813" s="202"/>
      <c r="N813" s="203"/>
      <c r="O813" s="203"/>
      <c r="P813" s="203"/>
      <c r="Q813" s="203"/>
      <c r="R813" s="203"/>
      <c r="S813" s="203"/>
      <c r="T813" s="204"/>
      <c r="AT813" s="205" t="s">
        <v>129</v>
      </c>
      <c r="AU813" s="205" t="s">
        <v>84</v>
      </c>
      <c r="AV813" s="13" t="s">
        <v>84</v>
      </c>
      <c r="AW813" s="13" t="s">
        <v>36</v>
      </c>
      <c r="AX813" s="13" t="s">
        <v>74</v>
      </c>
      <c r="AY813" s="205" t="s">
        <v>119</v>
      </c>
    </row>
    <row r="814" spans="1:65" s="13" customFormat="1" ht="11.25">
      <c r="B814" s="195"/>
      <c r="C814" s="196"/>
      <c r="D814" s="190" t="s">
        <v>129</v>
      </c>
      <c r="E814" s="197" t="s">
        <v>21</v>
      </c>
      <c r="F814" s="198" t="s">
        <v>1015</v>
      </c>
      <c r="G814" s="196"/>
      <c r="H814" s="199">
        <v>122</v>
      </c>
      <c r="I814" s="200"/>
      <c r="J814" s="196"/>
      <c r="K814" s="196"/>
      <c r="L814" s="201"/>
      <c r="M814" s="202"/>
      <c r="N814" s="203"/>
      <c r="O814" s="203"/>
      <c r="P814" s="203"/>
      <c r="Q814" s="203"/>
      <c r="R814" s="203"/>
      <c r="S814" s="203"/>
      <c r="T814" s="204"/>
      <c r="AT814" s="205" t="s">
        <v>129</v>
      </c>
      <c r="AU814" s="205" t="s">
        <v>84</v>
      </c>
      <c r="AV814" s="13" t="s">
        <v>84</v>
      </c>
      <c r="AW814" s="13" t="s">
        <v>36</v>
      </c>
      <c r="AX814" s="13" t="s">
        <v>74</v>
      </c>
      <c r="AY814" s="205" t="s">
        <v>119</v>
      </c>
    </row>
    <row r="815" spans="1:65" s="14" customFormat="1" ht="11.25">
      <c r="B815" s="206"/>
      <c r="C815" s="207"/>
      <c r="D815" s="190" t="s">
        <v>129</v>
      </c>
      <c r="E815" s="208" t="s">
        <v>21</v>
      </c>
      <c r="F815" s="209" t="s">
        <v>132</v>
      </c>
      <c r="G815" s="207"/>
      <c r="H815" s="210">
        <v>264</v>
      </c>
      <c r="I815" s="211"/>
      <c r="J815" s="207"/>
      <c r="K815" s="207"/>
      <c r="L815" s="212"/>
      <c r="M815" s="213"/>
      <c r="N815" s="214"/>
      <c r="O815" s="214"/>
      <c r="P815" s="214"/>
      <c r="Q815" s="214"/>
      <c r="R815" s="214"/>
      <c r="S815" s="214"/>
      <c r="T815" s="215"/>
      <c r="AT815" s="216" t="s">
        <v>129</v>
      </c>
      <c r="AU815" s="216" t="s">
        <v>84</v>
      </c>
      <c r="AV815" s="14" t="s">
        <v>126</v>
      </c>
      <c r="AW815" s="14" t="s">
        <v>36</v>
      </c>
      <c r="AX815" s="14" t="s">
        <v>79</v>
      </c>
      <c r="AY815" s="216" t="s">
        <v>119</v>
      </c>
    </row>
    <row r="816" spans="1:65" s="2" customFormat="1" ht="33" customHeight="1">
      <c r="A816" s="37"/>
      <c r="B816" s="38"/>
      <c r="C816" s="229" t="s">
        <v>1016</v>
      </c>
      <c r="D816" s="229" t="s">
        <v>204</v>
      </c>
      <c r="E816" s="230" t="s">
        <v>1017</v>
      </c>
      <c r="F816" s="231" t="s">
        <v>1018</v>
      </c>
      <c r="G816" s="232" t="s">
        <v>173</v>
      </c>
      <c r="H816" s="233">
        <v>277.2</v>
      </c>
      <c r="I816" s="234"/>
      <c r="J816" s="235">
        <f>ROUND(I816*H816,2)</f>
        <v>0</v>
      </c>
      <c r="K816" s="231" t="s">
        <v>21</v>
      </c>
      <c r="L816" s="236"/>
      <c r="M816" s="237" t="s">
        <v>21</v>
      </c>
      <c r="N816" s="238" t="s">
        <v>45</v>
      </c>
      <c r="O816" s="67"/>
      <c r="P816" s="186">
        <f>O816*H816</f>
        <v>0</v>
      </c>
      <c r="Q816" s="186">
        <v>1.8E-3</v>
      </c>
      <c r="R816" s="186">
        <f>Q816*H816</f>
        <v>0.49895999999999996</v>
      </c>
      <c r="S816" s="186">
        <v>0</v>
      </c>
      <c r="T816" s="187">
        <f>S816*H816</f>
        <v>0</v>
      </c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R816" s="188" t="s">
        <v>467</v>
      </c>
      <c r="AT816" s="188" t="s">
        <v>204</v>
      </c>
      <c r="AU816" s="188" t="s">
        <v>84</v>
      </c>
      <c r="AY816" s="19" t="s">
        <v>119</v>
      </c>
      <c r="BE816" s="189">
        <f>IF(N816="základní",J816,0)</f>
        <v>0</v>
      </c>
      <c r="BF816" s="189">
        <f>IF(N816="snížená",J816,0)</f>
        <v>0</v>
      </c>
      <c r="BG816" s="189">
        <f>IF(N816="zákl. přenesená",J816,0)</f>
        <v>0</v>
      </c>
      <c r="BH816" s="189">
        <f>IF(N816="sníž. přenesená",J816,0)</f>
        <v>0</v>
      </c>
      <c r="BI816" s="189">
        <f>IF(N816="nulová",J816,0)</f>
        <v>0</v>
      </c>
      <c r="BJ816" s="19" t="s">
        <v>79</v>
      </c>
      <c r="BK816" s="189">
        <f>ROUND(I816*H816,2)</f>
        <v>0</v>
      </c>
      <c r="BL816" s="19" t="s">
        <v>341</v>
      </c>
      <c r="BM816" s="188" t="s">
        <v>1019</v>
      </c>
    </row>
    <row r="817" spans="1:65" s="2" customFormat="1" ht="19.5">
      <c r="A817" s="37"/>
      <c r="B817" s="38"/>
      <c r="C817" s="39"/>
      <c r="D817" s="190" t="s">
        <v>128</v>
      </c>
      <c r="E817" s="39"/>
      <c r="F817" s="191" t="s">
        <v>1018</v>
      </c>
      <c r="G817" s="39"/>
      <c r="H817" s="39"/>
      <c r="I817" s="192"/>
      <c r="J817" s="39"/>
      <c r="K817" s="39"/>
      <c r="L817" s="42"/>
      <c r="M817" s="193"/>
      <c r="N817" s="194"/>
      <c r="O817" s="67"/>
      <c r="P817" s="67"/>
      <c r="Q817" s="67"/>
      <c r="R817" s="67"/>
      <c r="S817" s="67"/>
      <c r="T817" s="68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T817" s="19" t="s">
        <v>128</v>
      </c>
      <c r="AU817" s="19" t="s">
        <v>84</v>
      </c>
    </row>
    <row r="818" spans="1:65" s="13" customFormat="1" ht="11.25">
      <c r="B818" s="195"/>
      <c r="C818" s="196"/>
      <c r="D818" s="190" t="s">
        <v>129</v>
      </c>
      <c r="E818" s="196"/>
      <c r="F818" s="198" t="s">
        <v>1020</v>
      </c>
      <c r="G818" s="196"/>
      <c r="H818" s="199">
        <v>277.2</v>
      </c>
      <c r="I818" s="200"/>
      <c r="J818" s="196"/>
      <c r="K818" s="196"/>
      <c r="L818" s="201"/>
      <c r="M818" s="202"/>
      <c r="N818" s="203"/>
      <c r="O818" s="203"/>
      <c r="P818" s="203"/>
      <c r="Q818" s="203"/>
      <c r="R818" s="203"/>
      <c r="S818" s="203"/>
      <c r="T818" s="204"/>
      <c r="AT818" s="205" t="s">
        <v>129</v>
      </c>
      <c r="AU818" s="205" t="s">
        <v>84</v>
      </c>
      <c r="AV818" s="13" t="s">
        <v>84</v>
      </c>
      <c r="AW818" s="13" t="s">
        <v>4</v>
      </c>
      <c r="AX818" s="13" t="s">
        <v>79</v>
      </c>
      <c r="AY818" s="205" t="s">
        <v>119</v>
      </c>
    </row>
    <row r="819" spans="1:65" s="2" customFormat="1" ht="21.75" customHeight="1">
      <c r="A819" s="37"/>
      <c r="B819" s="38"/>
      <c r="C819" s="177" t="s">
        <v>1021</v>
      </c>
      <c r="D819" s="177" t="s">
        <v>122</v>
      </c>
      <c r="E819" s="178" t="s">
        <v>1022</v>
      </c>
      <c r="F819" s="179" t="s">
        <v>1023</v>
      </c>
      <c r="G819" s="180" t="s">
        <v>173</v>
      </c>
      <c r="H819" s="181">
        <v>686.12</v>
      </c>
      <c r="I819" s="182"/>
      <c r="J819" s="183">
        <f>ROUND(I819*H819,2)</f>
        <v>0</v>
      </c>
      <c r="K819" s="179" t="s">
        <v>135</v>
      </c>
      <c r="L819" s="42"/>
      <c r="M819" s="184" t="s">
        <v>21</v>
      </c>
      <c r="N819" s="185" t="s">
        <v>45</v>
      </c>
      <c r="O819" s="67"/>
      <c r="P819" s="186">
        <f>O819*H819</f>
        <v>0</v>
      </c>
      <c r="Q819" s="186">
        <v>0</v>
      </c>
      <c r="R819" s="186">
        <f>Q819*H819</f>
        <v>0</v>
      </c>
      <c r="S819" s="186">
        <v>0</v>
      </c>
      <c r="T819" s="187">
        <f>S819*H819</f>
        <v>0</v>
      </c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R819" s="188" t="s">
        <v>341</v>
      </c>
      <c r="AT819" s="188" t="s">
        <v>122</v>
      </c>
      <c r="AU819" s="188" t="s">
        <v>84</v>
      </c>
      <c r="AY819" s="19" t="s">
        <v>119</v>
      </c>
      <c r="BE819" s="189">
        <f>IF(N819="základní",J819,0)</f>
        <v>0</v>
      </c>
      <c r="BF819" s="189">
        <f>IF(N819="snížená",J819,0)</f>
        <v>0</v>
      </c>
      <c r="BG819" s="189">
        <f>IF(N819="zákl. přenesená",J819,0)</f>
        <v>0</v>
      </c>
      <c r="BH819" s="189">
        <f>IF(N819="sníž. přenesená",J819,0)</f>
        <v>0</v>
      </c>
      <c r="BI819" s="189">
        <f>IF(N819="nulová",J819,0)</f>
        <v>0</v>
      </c>
      <c r="BJ819" s="19" t="s">
        <v>79</v>
      </c>
      <c r="BK819" s="189">
        <f>ROUND(I819*H819,2)</f>
        <v>0</v>
      </c>
      <c r="BL819" s="19" t="s">
        <v>341</v>
      </c>
      <c r="BM819" s="188" t="s">
        <v>1024</v>
      </c>
    </row>
    <row r="820" spans="1:65" s="2" customFormat="1" ht="29.25">
      <c r="A820" s="37"/>
      <c r="B820" s="38"/>
      <c r="C820" s="39"/>
      <c r="D820" s="190" t="s">
        <v>128</v>
      </c>
      <c r="E820" s="39"/>
      <c r="F820" s="191" t="s">
        <v>1025</v>
      </c>
      <c r="G820" s="39"/>
      <c r="H820" s="39"/>
      <c r="I820" s="192"/>
      <c r="J820" s="39"/>
      <c r="K820" s="39"/>
      <c r="L820" s="42"/>
      <c r="M820" s="193"/>
      <c r="N820" s="194"/>
      <c r="O820" s="67"/>
      <c r="P820" s="67"/>
      <c r="Q820" s="67"/>
      <c r="R820" s="67"/>
      <c r="S820" s="67"/>
      <c r="T820" s="68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T820" s="19" t="s">
        <v>128</v>
      </c>
      <c r="AU820" s="19" t="s">
        <v>84</v>
      </c>
    </row>
    <row r="821" spans="1:65" s="2" customFormat="1" ht="11.25">
      <c r="A821" s="37"/>
      <c r="B821" s="38"/>
      <c r="C821" s="39"/>
      <c r="D821" s="217" t="s">
        <v>138</v>
      </c>
      <c r="E821" s="39"/>
      <c r="F821" s="218" t="s">
        <v>1026</v>
      </c>
      <c r="G821" s="39"/>
      <c r="H821" s="39"/>
      <c r="I821" s="192"/>
      <c r="J821" s="39"/>
      <c r="K821" s="39"/>
      <c r="L821" s="42"/>
      <c r="M821" s="193"/>
      <c r="N821" s="194"/>
      <c r="O821" s="67"/>
      <c r="P821" s="67"/>
      <c r="Q821" s="67"/>
      <c r="R821" s="67"/>
      <c r="S821" s="67"/>
      <c r="T821" s="68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T821" s="19" t="s">
        <v>138</v>
      </c>
      <c r="AU821" s="19" t="s">
        <v>84</v>
      </c>
    </row>
    <row r="822" spans="1:65" s="15" customFormat="1" ht="11.25">
      <c r="B822" s="219"/>
      <c r="C822" s="220"/>
      <c r="D822" s="190" t="s">
        <v>129</v>
      </c>
      <c r="E822" s="221" t="s">
        <v>21</v>
      </c>
      <c r="F822" s="222" t="s">
        <v>1027</v>
      </c>
      <c r="G822" s="220"/>
      <c r="H822" s="221" t="s">
        <v>21</v>
      </c>
      <c r="I822" s="223"/>
      <c r="J822" s="220"/>
      <c r="K822" s="220"/>
      <c r="L822" s="224"/>
      <c r="M822" s="225"/>
      <c r="N822" s="226"/>
      <c r="O822" s="226"/>
      <c r="P822" s="226"/>
      <c r="Q822" s="226"/>
      <c r="R822" s="226"/>
      <c r="S822" s="226"/>
      <c r="T822" s="227"/>
      <c r="AT822" s="228" t="s">
        <v>129</v>
      </c>
      <c r="AU822" s="228" t="s">
        <v>84</v>
      </c>
      <c r="AV822" s="15" t="s">
        <v>79</v>
      </c>
      <c r="AW822" s="15" t="s">
        <v>36</v>
      </c>
      <c r="AX822" s="15" t="s">
        <v>74</v>
      </c>
      <c r="AY822" s="228" t="s">
        <v>119</v>
      </c>
    </row>
    <row r="823" spans="1:65" s="13" customFormat="1" ht="11.25">
      <c r="B823" s="195"/>
      <c r="C823" s="196"/>
      <c r="D823" s="190" t="s">
        <v>129</v>
      </c>
      <c r="E823" s="197" t="s">
        <v>21</v>
      </c>
      <c r="F823" s="198" t="s">
        <v>1028</v>
      </c>
      <c r="G823" s="196"/>
      <c r="H823" s="199">
        <v>6.48</v>
      </c>
      <c r="I823" s="200"/>
      <c r="J823" s="196"/>
      <c r="K823" s="196"/>
      <c r="L823" s="201"/>
      <c r="M823" s="202"/>
      <c r="N823" s="203"/>
      <c r="O823" s="203"/>
      <c r="P823" s="203"/>
      <c r="Q823" s="203"/>
      <c r="R823" s="203"/>
      <c r="S823" s="203"/>
      <c r="T823" s="204"/>
      <c r="AT823" s="205" t="s">
        <v>129</v>
      </c>
      <c r="AU823" s="205" t="s">
        <v>84</v>
      </c>
      <c r="AV823" s="13" t="s">
        <v>84</v>
      </c>
      <c r="AW823" s="13" t="s">
        <v>36</v>
      </c>
      <c r="AX823" s="13" t="s">
        <v>74</v>
      </c>
      <c r="AY823" s="205" t="s">
        <v>119</v>
      </c>
    </row>
    <row r="824" spans="1:65" s="13" customFormat="1" ht="11.25">
      <c r="B824" s="195"/>
      <c r="C824" s="196"/>
      <c r="D824" s="190" t="s">
        <v>129</v>
      </c>
      <c r="E824" s="197" t="s">
        <v>21</v>
      </c>
      <c r="F824" s="198" t="s">
        <v>1029</v>
      </c>
      <c r="G824" s="196"/>
      <c r="H824" s="199">
        <v>4.32</v>
      </c>
      <c r="I824" s="200"/>
      <c r="J824" s="196"/>
      <c r="K824" s="196"/>
      <c r="L824" s="201"/>
      <c r="M824" s="202"/>
      <c r="N824" s="203"/>
      <c r="O824" s="203"/>
      <c r="P824" s="203"/>
      <c r="Q824" s="203"/>
      <c r="R824" s="203"/>
      <c r="S824" s="203"/>
      <c r="T824" s="204"/>
      <c r="AT824" s="205" t="s">
        <v>129</v>
      </c>
      <c r="AU824" s="205" t="s">
        <v>84</v>
      </c>
      <c r="AV824" s="13" t="s">
        <v>84</v>
      </c>
      <c r="AW824" s="13" t="s">
        <v>36</v>
      </c>
      <c r="AX824" s="13" t="s">
        <v>74</v>
      </c>
      <c r="AY824" s="205" t="s">
        <v>119</v>
      </c>
    </row>
    <row r="825" spans="1:65" s="13" customFormat="1" ht="11.25">
      <c r="B825" s="195"/>
      <c r="C825" s="196"/>
      <c r="D825" s="190" t="s">
        <v>129</v>
      </c>
      <c r="E825" s="197" t="s">
        <v>21</v>
      </c>
      <c r="F825" s="198" t="s">
        <v>1030</v>
      </c>
      <c r="G825" s="196"/>
      <c r="H825" s="199">
        <v>6.48</v>
      </c>
      <c r="I825" s="200"/>
      <c r="J825" s="196"/>
      <c r="K825" s="196"/>
      <c r="L825" s="201"/>
      <c r="M825" s="202"/>
      <c r="N825" s="203"/>
      <c r="O825" s="203"/>
      <c r="P825" s="203"/>
      <c r="Q825" s="203"/>
      <c r="R825" s="203"/>
      <c r="S825" s="203"/>
      <c r="T825" s="204"/>
      <c r="AT825" s="205" t="s">
        <v>129</v>
      </c>
      <c r="AU825" s="205" t="s">
        <v>84</v>
      </c>
      <c r="AV825" s="13" t="s">
        <v>84</v>
      </c>
      <c r="AW825" s="13" t="s">
        <v>36</v>
      </c>
      <c r="AX825" s="13" t="s">
        <v>74</v>
      </c>
      <c r="AY825" s="205" t="s">
        <v>119</v>
      </c>
    </row>
    <row r="826" spans="1:65" s="13" customFormat="1" ht="11.25">
      <c r="B826" s="195"/>
      <c r="C826" s="196"/>
      <c r="D826" s="190" t="s">
        <v>129</v>
      </c>
      <c r="E826" s="197" t="s">
        <v>21</v>
      </c>
      <c r="F826" s="198" t="s">
        <v>1031</v>
      </c>
      <c r="G826" s="196"/>
      <c r="H826" s="199">
        <v>6.48</v>
      </c>
      <c r="I826" s="200"/>
      <c r="J826" s="196"/>
      <c r="K826" s="196"/>
      <c r="L826" s="201"/>
      <c r="M826" s="202"/>
      <c r="N826" s="203"/>
      <c r="O826" s="203"/>
      <c r="P826" s="203"/>
      <c r="Q826" s="203"/>
      <c r="R826" s="203"/>
      <c r="S826" s="203"/>
      <c r="T826" s="204"/>
      <c r="AT826" s="205" t="s">
        <v>129</v>
      </c>
      <c r="AU826" s="205" t="s">
        <v>84</v>
      </c>
      <c r="AV826" s="13" t="s">
        <v>84</v>
      </c>
      <c r="AW826" s="13" t="s">
        <v>36</v>
      </c>
      <c r="AX826" s="13" t="s">
        <v>74</v>
      </c>
      <c r="AY826" s="205" t="s">
        <v>119</v>
      </c>
    </row>
    <row r="827" spans="1:65" s="13" customFormat="1" ht="11.25">
      <c r="B827" s="195"/>
      <c r="C827" s="196"/>
      <c r="D827" s="190" t="s">
        <v>129</v>
      </c>
      <c r="E827" s="197" t="s">
        <v>21</v>
      </c>
      <c r="F827" s="198" t="s">
        <v>1032</v>
      </c>
      <c r="G827" s="196"/>
      <c r="H827" s="199">
        <v>47.04</v>
      </c>
      <c r="I827" s="200"/>
      <c r="J827" s="196"/>
      <c r="K827" s="196"/>
      <c r="L827" s="201"/>
      <c r="M827" s="202"/>
      <c r="N827" s="203"/>
      <c r="O827" s="203"/>
      <c r="P827" s="203"/>
      <c r="Q827" s="203"/>
      <c r="R827" s="203"/>
      <c r="S827" s="203"/>
      <c r="T827" s="204"/>
      <c r="AT827" s="205" t="s">
        <v>129</v>
      </c>
      <c r="AU827" s="205" t="s">
        <v>84</v>
      </c>
      <c r="AV827" s="13" t="s">
        <v>84</v>
      </c>
      <c r="AW827" s="13" t="s">
        <v>36</v>
      </c>
      <c r="AX827" s="13" t="s">
        <v>74</v>
      </c>
      <c r="AY827" s="205" t="s">
        <v>119</v>
      </c>
    </row>
    <row r="828" spans="1:65" s="13" customFormat="1" ht="11.25">
      <c r="B828" s="195"/>
      <c r="C828" s="196"/>
      <c r="D828" s="190" t="s">
        <v>129</v>
      </c>
      <c r="E828" s="197" t="s">
        <v>21</v>
      </c>
      <c r="F828" s="198" t="s">
        <v>1033</v>
      </c>
      <c r="G828" s="196"/>
      <c r="H828" s="199">
        <v>26.88</v>
      </c>
      <c r="I828" s="200"/>
      <c r="J828" s="196"/>
      <c r="K828" s="196"/>
      <c r="L828" s="201"/>
      <c r="M828" s="202"/>
      <c r="N828" s="203"/>
      <c r="O828" s="203"/>
      <c r="P828" s="203"/>
      <c r="Q828" s="203"/>
      <c r="R828" s="203"/>
      <c r="S828" s="203"/>
      <c r="T828" s="204"/>
      <c r="AT828" s="205" t="s">
        <v>129</v>
      </c>
      <c r="AU828" s="205" t="s">
        <v>84</v>
      </c>
      <c r="AV828" s="13" t="s">
        <v>84</v>
      </c>
      <c r="AW828" s="13" t="s">
        <v>36</v>
      </c>
      <c r="AX828" s="13" t="s">
        <v>74</v>
      </c>
      <c r="AY828" s="205" t="s">
        <v>119</v>
      </c>
    </row>
    <row r="829" spans="1:65" s="13" customFormat="1" ht="11.25">
      <c r="B829" s="195"/>
      <c r="C829" s="196"/>
      <c r="D829" s="190" t="s">
        <v>129</v>
      </c>
      <c r="E829" s="197" t="s">
        <v>21</v>
      </c>
      <c r="F829" s="198" t="s">
        <v>1034</v>
      </c>
      <c r="G829" s="196"/>
      <c r="H829" s="199">
        <v>34.799999999999997</v>
      </c>
      <c r="I829" s="200"/>
      <c r="J829" s="196"/>
      <c r="K829" s="196"/>
      <c r="L829" s="201"/>
      <c r="M829" s="202"/>
      <c r="N829" s="203"/>
      <c r="O829" s="203"/>
      <c r="P829" s="203"/>
      <c r="Q829" s="203"/>
      <c r="R829" s="203"/>
      <c r="S829" s="203"/>
      <c r="T829" s="204"/>
      <c r="AT829" s="205" t="s">
        <v>129</v>
      </c>
      <c r="AU829" s="205" t="s">
        <v>84</v>
      </c>
      <c r="AV829" s="13" t="s">
        <v>84</v>
      </c>
      <c r="AW829" s="13" t="s">
        <v>36</v>
      </c>
      <c r="AX829" s="13" t="s">
        <v>74</v>
      </c>
      <c r="AY829" s="205" t="s">
        <v>119</v>
      </c>
    </row>
    <row r="830" spans="1:65" s="13" customFormat="1" ht="11.25">
      <c r="B830" s="195"/>
      <c r="C830" s="196"/>
      <c r="D830" s="190" t="s">
        <v>129</v>
      </c>
      <c r="E830" s="197" t="s">
        <v>21</v>
      </c>
      <c r="F830" s="198" t="s">
        <v>1035</v>
      </c>
      <c r="G830" s="196"/>
      <c r="H830" s="199">
        <v>34.799999999999997</v>
      </c>
      <c r="I830" s="200"/>
      <c r="J830" s="196"/>
      <c r="K830" s="196"/>
      <c r="L830" s="201"/>
      <c r="M830" s="202"/>
      <c r="N830" s="203"/>
      <c r="O830" s="203"/>
      <c r="P830" s="203"/>
      <c r="Q830" s="203"/>
      <c r="R830" s="203"/>
      <c r="S830" s="203"/>
      <c r="T830" s="204"/>
      <c r="AT830" s="205" t="s">
        <v>129</v>
      </c>
      <c r="AU830" s="205" t="s">
        <v>84</v>
      </c>
      <c r="AV830" s="13" t="s">
        <v>84</v>
      </c>
      <c r="AW830" s="13" t="s">
        <v>36</v>
      </c>
      <c r="AX830" s="13" t="s">
        <v>74</v>
      </c>
      <c r="AY830" s="205" t="s">
        <v>119</v>
      </c>
    </row>
    <row r="831" spans="1:65" s="13" customFormat="1" ht="11.25">
      <c r="B831" s="195"/>
      <c r="C831" s="196"/>
      <c r="D831" s="190" t="s">
        <v>129</v>
      </c>
      <c r="E831" s="197" t="s">
        <v>21</v>
      </c>
      <c r="F831" s="198" t="s">
        <v>1036</v>
      </c>
      <c r="G831" s="196"/>
      <c r="H831" s="199">
        <v>7.75</v>
      </c>
      <c r="I831" s="200"/>
      <c r="J831" s="196"/>
      <c r="K831" s="196"/>
      <c r="L831" s="201"/>
      <c r="M831" s="202"/>
      <c r="N831" s="203"/>
      <c r="O831" s="203"/>
      <c r="P831" s="203"/>
      <c r="Q831" s="203"/>
      <c r="R831" s="203"/>
      <c r="S831" s="203"/>
      <c r="T831" s="204"/>
      <c r="AT831" s="205" t="s">
        <v>129</v>
      </c>
      <c r="AU831" s="205" t="s">
        <v>84</v>
      </c>
      <c r="AV831" s="13" t="s">
        <v>84</v>
      </c>
      <c r="AW831" s="13" t="s">
        <v>36</v>
      </c>
      <c r="AX831" s="13" t="s">
        <v>74</v>
      </c>
      <c r="AY831" s="205" t="s">
        <v>119</v>
      </c>
    </row>
    <row r="832" spans="1:65" s="13" customFormat="1" ht="11.25">
      <c r="B832" s="195"/>
      <c r="C832" s="196"/>
      <c r="D832" s="190" t="s">
        <v>129</v>
      </c>
      <c r="E832" s="197" t="s">
        <v>21</v>
      </c>
      <c r="F832" s="198" t="s">
        <v>1037</v>
      </c>
      <c r="G832" s="196"/>
      <c r="H832" s="199">
        <v>7.75</v>
      </c>
      <c r="I832" s="200"/>
      <c r="J832" s="196"/>
      <c r="K832" s="196"/>
      <c r="L832" s="201"/>
      <c r="M832" s="202"/>
      <c r="N832" s="203"/>
      <c r="O832" s="203"/>
      <c r="P832" s="203"/>
      <c r="Q832" s="203"/>
      <c r="R832" s="203"/>
      <c r="S832" s="203"/>
      <c r="T832" s="204"/>
      <c r="AT832" s="205" t="s">
        <v>129</v>
      </c>
      <c r="AU832" s="205" t="s">
        <v>84</v>
      </c>
      <c r="AV832" s="13" t="s">
        <v>84</v>
      </c>
      <c r="AW832" s="13" t="s">
        <v>36</v>
      </c>
      <c r="AX832" s="13" t="s">
        <v>74</v>
      </c>
      <c r="AY832" s="205" t="s">
        <v>119</v>
      </c>
    </row>
    <row r="833" spans="2:51" s="13" customFormat="1" ht="11.25">
      <c r="B833" s="195"/>
      <c r="C833" s="196"/>
      <c r="D833" s="190" t="s">
        <v>129</v>
      </c>
      <c r="E833" s="197" t="s">
        <v>21</v>
      </c>
      <c r="F833" s="198" t="s">
        <v>1038</v>
      </c>
      <c r="G833" s="196"/>
      <c r="H833" s="199">
        <v>114.24</v>
      </c>
      <c r="I833" s="200"/>
      <c r="J833" s="196"/>
      <c r="K833" s="196"/>
      <c r="L833" s="201"/>
      <c r="M833" s="202"/>
      <c r="N833" s="203"/>
      <c r="O833" s="203"/>
      <c r="P833" s="203"/>
      <c r="Q833" s="203"/>
      <c r="R833" s="203"/>
      <c r="S833" s="203"/>
      <c r="T833" s="204"/>
      <c r="AT833" s="205" t="s">
        <v>129</v>
      </c>
      <c r="AU833" s="205" t="s">
        <v>84</v>
      </c>
      <c r="AV833" s="13" t="s">
        <v>84</v>
      </c>
      <c r="AW833" s="13" t="s">
        <v>36</v>
      </c>
      <c r="AX833" s="13" t="s">
        <v>74</v>
      </c>
      <c r="AY833" s="205" t="s">
        <v>119</v>
      </c>
    </row>
    <row r="834" spans="2:51" s="13" customFormat="1" ht="11.25">
      <c r="B834" s="195"/>
      <c r="C834" s="196"/>
      <c r="D834" s="190" t="s">
        <v>129</v>
      </c>
      <c r="E834" s="197" t="s">
        <v>21</v>
      </c>
      <c r="F834" s="198" t="s">
        <v>1039</v>
      </c>
      <c r="G834" s="196"/>
      <c r="H834" s="199">
        <v>81.599999999999994</v>
      </c>
      <c r="I834" s="200"/>
      <c r="J834" s="196"/>
      <c r="K834" s="196"/>
      <c r="L834" s="201"/>
      <c r="M834" s="202"/>
      <c r="N834" s="203"/>
      <c r="O834" s="203"/>
      <c r="P834" s="203"/>
      <c r="Q834" s="203"/>
      <c r="R834" s="203"/>
      <c r="S834" s="203"/>
      <c r="T834" s="204"/>
      <c r="AT834" s="205" t="s">
        <v>129</v>
      </c>
      <c r="AU834" s="205" t="s">
        <v>84</v>
      </c>
      <c r="AV834" s="13" t="s">
        <v>84</v>
      </c>
      <c r="AW834" s="13" t="s">
        <v>36</v>
      </c>
      <c r="AX834" s="13" t="s">
        <v>74</v>
      </c>
      <c r="AY834" s="205" t="s">
        <v>119</v>
      </c>
    </row>
    <row r="835" spans="2:51" s="13" customFormat="1" ht="11.25">
      <c r="B835" s="195"/>
      <c r="C835" s="196"/>
      <c r="D835" s="190" t="s">
        <v>129</v>
      </c>
      <c r="E835" s="197" t="s">
        <v>21</v>
      </c>
      <c r="F835" s="198" t="s">
        <v>1040</v>
      </c>
      <c r="G835" s="196"/>
      <c r="H835" s="199">
        <v>14.4</v>
      </c>
      <c r="I835" s="200"/>
      <c r="J835" s="196"/>
      <c r="K835" s="196"/>
      <c r="L835" s="201"/>
      <c r="M835" s="202"/>
      <c r="N835" s="203"/>
      <c r="O835" s="203"/>
      <c r="P835" s="203"/>
      <c r="Q835" s="203"/>
      <c r="R835" s="203"/>
      <c r="S835" s="203"/>
      <c r="T835" s="204"/>
      <c r="AT835" s="205" t="s">
        <v>129</v>
      </c>
      <c r="AU835" s="205" t="s">
        <v>84</v>
      </c>
      <c r="AV835" s="13" t="s">
        <v>84</v>
      </c>
      <c r="AW835" s="13" t="s">
        <v>36</v>
      </c>
      <c r="AX835" s="13" t="s">
        <v>74</v>
      </c>
      <c r="AY835" s="205" t="s">
        <v>119</v>
      </c>
    </row>
    <row r="836" spans="2:51" s="13" customFormat="1" ht="11.25">
      <c r="B836" s="195"/>
      <c r="C836" s="196"/>
      <c r="D836" s="190" t="s">
        <v>129</v>
      </c>
      <c r="E836" s="197" t="s">
        <v>21</v>
      </c>
      <c r="F836" s="198" t="s">
        <v>1041</v>
      </c>
      <c r="G836" s="196"/>
      <c r="H836" s="199">
        <v>14.88</v>
      </c>
      <c r="I836" s="200"/>
      <c r="J836" s="196"/>
      <c r="K836" s="196"/>
      <c r="L836" s="201"/>
      <c r="M836" s="202"/>
      <c r="N836" s="203"/>
      <c r="O836" s="203"/>
      <c r="P836" s="203"/>
      <c r="Q836" s="203"/>
      <c r="R836" s="203"/>
      <c r="S836" s="203"/>
      <c r="T836" s="204"/>
      <c r="AT836" s="205" t="s">
        <v>129</v>
      </c>
      <c r="AU836" s="205" t="s">
        <v>84</v>
      </c>
      <c r="AV836" s="13" t="s">
        <v>84</v>
      </c>
      <c r="AW836" s="13" t="s">
        <v>36</v>
      </c>
      <c r="AX836" s="13" t="s">
        <v>74</v>
      </c>
      <c r="AY836" s="205" t="s">
        <v>119</v>
      </c>
    </row>
    <row r="837" spans="2:51" s="13" customFormat="1" ht="11.25">
      <c r="B837" s="195"/>
      <c r="C837" s="196"/>
      <c r="D837" s="190" t="s">
        <v>129</v>
      </c>
      <c r="E837" s="197" t="s">
        <v>21</v>
      </c>
      <c r="F837" s="198" t="s">
        <v>1042</v>
      </c>
      <c r="G837" s="196"/>
      <c r="H837" s="199">
        <v>14.4</v>
      </c>
      <c r="I837" s="200"/>
      <c r="J837" s="196"/>
      <c r="K837" s="196"/>
      <c r="L837" s="201"/>
      <c r="M837" s="202"/>
      <c r="N837" s="203"/>
      <c r="O837" s="203"/>
      <c r="P837" s="203"/>
      <c r="Q837" s="203"/>
      <c r="R837" s="203"/>
      <c r="S837" s="203"/>
      <c r="T837" s="204"/>
      <c r="AT837" s="205" t="s">
        <v>129</v>
      </c>
      <c r="AU837" s="205" t="s">
        <v>84</v>
      </c>
      <c r="AV837" s="13" t="s">
        <v>84</v>
      </c>
      <c r="AW837" s="13" t="s">
        <v>36</v>
      </c>
      <c r="AX837" s="13" t="s">
        <v>74</v>
      </c>
      <c r="AY837" s="205" t="s">
        <v>119</v>
      </c>
    </row>
    <row r="838" spans="2:51" s="13" customFormat="1" ht="11.25">
      <c r="B838" s="195"/>
      <c r="C838" s="196"/>
      <c r="D838" s="190" t="s">
        <v>129</v>
      </c>
      <c r="E838" s="197" t="s">
        <v>21</v>
      </c>
      <c r="F838" s="198" t="s">
        <v>1043</v>
      </c>
      <c r="G838" s="196"/>
      <c r="H838" s="199">
        <v>14.88</v>
      </c>
      <c r="I838" s="200"/>
      <c r="J838" s="196"/>
      <c r="K838" s="196"/>
      <c r="L838" s="201"/>
      <c r="M838" s="202"/>
      <c r="N838" s="203"/>
      <c r="O838" s="203"/>
      <c r="P838" s="203"/>
      <c r="Q838" s="203"/>
      <c r="R838" s="203"/>
      <c r="S838" s="203"/>
      <c r="T838" s="204"/>
      <c r="AT838" s="205" t="s">
        <v>129</v>
      </c>
      <c r="AU838" s="205" t="s">
        <v>84</v>
      </c>
      <c r="AV838" s="13" t="s">
        <v>84</v>
      </c>
      <c r="AW838" s="13" t="s">
        <v>36</v>
      </c>
      <c r="AX838" s="13" t="s">
        <v>74</v>
      </c>
      <c r="AY838" s="205" t="s">
        <v>119</v>
      </c>
    </row>
    <row r="839" spans="2:51" s="13" customFormat="1" ht="11.25">
      <c r="B839" s="195"/>
      <c r="C839" s="196"/>
      <c r="D839" s="190" t="s">
        <v>129</v>
      </c>
      <c r="E839" s="197" t="s">
        <v>21</v>
      </c>
      <c r="F839" s="198" t="s">
        <v>1044</v>
      </c>
      <c r="G839" s="196"/>
      <c r="H839" s="199">
        <v>6.72</v>
      </c>
      <c r="I839" s="200"/>
      <c r="J839" s="196"/>
      <c r="K839" s="196"/>
      <c r="L839" s="201"/>
      <c r="M839" s="202"/>
      <c r="N839" s="203"/>
      <c r="O839" s="203"/>
      <c r="P839" s="203"/>
      <c r="Q839" s="203"/>
      <c r="R839" s="203"/>
      <c r="S839" s="203"/>
      <c r="T839" s="204"/>
      <c r="AT839" s="205" t="s">
        <v>129</v>
      </c>
      <c r="AU839" s="205" t="s">
        <v>84</v>
      </c>
      <c r="AV839" s="13" t="s">
        <v>84</v>
      </c>
      <c r="AW839" s="13" t="s">
        <v>36</v>
      </c>
      <c r="AX839" s="13" t="s">
        <v>74</v>
      </c>
      <c r="AY839" s="205" t="s">
        <v>119</v>
      </c>
    </row>
    <row r="840" spans="2:51" s="13" customFormat="1" ht="11.25">
      <c r="B840" s="195"/>
      <c r="C840" s="196"/>
      <c r="D840" s="190" t="s">
        <v>129</v>
      </c>
      <c r="E840" s="197" t="s">
        <v>21</v>
      </c>
      <c r="F840" s="198" t="s">
        <v>1045</v>
      </c>
      <c r="G840" s="196"/>
      <c r="H840" s="199">
        <v>16.32</v>
      </c>
      <c r="I840" s="200"/>
      <c r="J840" s="196"/>
      <c r="K840" s="196"/>
      <c r="L840" s="201"/>
      <c r="M840" s="202"/>
      <c r="N840" s="203"/>
      <c r="O840" s="203"/>
      <c r="P840" s="203"/>
      <c r="Q840" s="203"/>
      <c r="R840" s="203"/>
      <c r="S840" s="203"/>
      <c r="T840" s="204"/>
      <c r="AT840" s="205" t="s">
        <v>129</v>
      </c>
      <c r="AU840" s="205" t="s">
        <v>84</v>
      </c>
      <c r="AV840" s="13" t="s">
        <v>84</v>
      </c>
      <c r="AW840" s="13" t="s">
        <v>36</v>
      </c>
      <c r="AX840" s="13" t="s">
        <v>74</v>
      </c>
      <c r="AY840" s="205" t="s">
        <v>119</v>
      </c>
    </row>
    <row r="841" spans="2:51" s="13" customFormat="1" ht="11.25">
      <c r="B841" s="195"/>
      <c r="C841" s="196"/>
      <c r="D841" s="190" t="s">
        <v>129</v>
      </c>
      <c r="E841" s="197" t="s">
        <v>21</v>
      </c>
      <c r="F841" s="198" t="s">
        <v>1046</v>
      </c>
      <c r="G841" s="196"/>
      <c r="H841" s="199">
        <v>16.32</v>
      </c>
      <c r="I841" s="200"/>
      <c r="J841" s="196"/>
      <c r="K841" s="196"/>
      <c r="L841" s="201"/>
      <c r="M841" s="202"/>
      <c r="N841" s="203"/>
      <c r="O841" s="203"/>
      <c r="P841" s="203"/>
      <c r="Q841" s="203"/>
      <c r="R841" s="203"/>
      <c r="S841" s="203"/>
      <c r="T841" s="204"/>
      <c r="AT841" s="205" t="s">
        <v>129</v>
      </c>
      <c r="AU841" s="205" t="s">
        <v>84</v>
      </c>
      <c r="AV841" s="13" t="s">
        <v>84</v>
      </c>
      <c r="AW841" s="13" t="s">
        <v>36</v>
      </c>
      <c r="AX841" s="13" t="s">
        <v>74</v>
      </c>
      <c r="AY841" s="205" t="s">
        <v>119</v>
      </c>
    </row>
    <row r="842" spans="2:51" s="13" customFormat="1" ht="11.25">
      <c r="B842" s="195"/>
      <c r="C842" s="196"/>
      <c r="D842" s="190" t="s">
        <v>129</v>
      </c>
      <c r="E842" s="197" t="s">
        <v>21</v>
      </c>
      <c r="F842" s="198" t="s">
        <v>1047</v>
      </c>
      <c r="G842" s="196"/>
      <c r="H842" s="199">
        <v>32.64</v>
      </c>
      <c r="I842" s="200"/>
      <c r="J842" s="196"/>
      <c r="K842" s="196"/>
      <c r="L842" s="201"/>
      <c r="M842" s="202"/>
      <c r="N842" s="203"/>
      <c r="O842" s="203"/>
      <c r="P842" s="203"/>
      <c r="Q842" s="203"/>
      <c r="R842" s="203"/>
      <c r="S842" s="203"/>
      <c r="T842" s="204"/>
      <c r="AT842" s="205" t="s">
        <v>129</v>
      </c>
      <c r="AU842" s="205" t="s">
        <v>84</v>
      </c>
      <c r="AV842" s="13" t="s">
        <v>84</v>
      </c>
      <c r="AW842" s="13" t="s">
        <v>36</v>
      </c>
      <c r="AX842" s="13" t="s">
        <v>74</v>
      </c>
      <c r="AY842" s="205" t="s">
        <v>119</v>
      </c>
    </row>
    <row r="843" spans="2:51" s="13" customFormat="1" ht="11.25">
      <c r="B843" s="195"/>
      <c r="C843" s="196"/>
      <c r="D843" s="190" t="s">
        <v>129</v>
      </c>
      <c r="E843" s="197" t="s">
        <v>21</v>
      </c>
      <c r="F843" s="198" t="s">
        <v>1048</v>
      </c>
      <c r="G843" s="196"/>
      <c r="H843" s="199">
        <v>32.64</v>
      </c>
      <c r="I843" s="200"/>
      <c r="J843" s="196"/>
      <c r="K843" s="196"/>
      <c r="L843" s="201"/>
      <c r="M843" s="202"/>
      <c r="N843" s="203"/>
      <c r="O843" s="203"/>
      <c r="P843" s="203"/>
      <c r="Q843" s="203"/>
      <c r="R843" s="203"/>
      <c r="S843" s="203"/>
      <c r="T843" s="204"/>
      <c r="AT843" s="205" t="s">
        <v>129</v>
      </c>
      <c r="AU843" s="205" t="s">
        <v>84</v>
      </c>
      <c r="AV843" s="13" t="s">
        <v>84</v>
      </c>
      <c r="AW843" s="13" t="s">
        <v>36</v>
      </c>
      <c r="AX843" s="13" t="s">
        <v>74</v>
      </c>
      <c r="AY843" s="205" t="s">
        <v>119</v>
      </c>
    </row>
    <row r="844" spans="2:51" s="13" customFormat="1" ht="11.25">
      <c r="B844" s="195"/>
      <c r="C844" s="196"/>
      <c r="D844" s="190" t="s">
        <v>129</v>
      </c>
      <c r="E844" s="197" t="s">
        <v>21</v>
      </c>
      <c r="F844" s="198" t="s">
        <v>1049</v>
      </c>
      <c r="G844" s="196"/>
      <c r="H844" s="199">
        <v>14.88</v>
      </c>
      <c r="I844" s="200"/>
      <c r="J844" s="196"/>
      <c r="K844" s="196"/>
      <c r="L844" s="201"/>
      <c r="M844" s="202"/>
      <c r="N844" s="203"/>
      <c r="O844" s="203"/>
      <c r="P844" s="203"/>
      <c r="Q844" s="203"/>
      <c r="R844" s="203"/>
      <c r="S844" s="203"/>
      <c r="T844" s="204"/>
      <c r="AT844" s="205" t="s">
        <v>129</v>
      </c>
      <c r="AU844" s="205" t="s">
        <v>84</v>
      </c>
      <c r="AV844" s="13" t="s">
        <v>84</v>
      </c>
      <c r="AW844" s="13" t="s">
        <v>36</v>
      </c>
      <c r="AX844" s="13" t="s">
        <v>74</v>
      </c>
      <c r="AY844" s="205" t="s">
        <v>119</v>
      </c>
    </row>
    <row r="845" spans="2:51" s="13" customFormat="1" ht="11.25">
      <c r="B845" s="195"/>
      <c r="C845" s="196"/>
      <c r="D845" s="190" t="s">
        <v>129</v>
      </c>
      <c r="E845" s="197" t="s">
        <v>21</v>
      </c>
      <c r="F845" s="198" t="s">
        <v>1050</v>
      </c>
      <c r="G845" s="196"/>
      <c r="H845" s="199">
        <v>14.88</v>
      </c>
      <c r="I845" s="200"/>
      <c r="J845" s="196"/>
      <c r="K845" s="196"/>
      <c r="L845" s="201"/>
      <c r="M845" s="202"/>
      <c r="N845" s="203"/>
      <c r="O845" s="203"/>
      <c r="P845" s="203"/>
      <c r="Q845" s="203"/>
      <c r="R845" s="203"/>
      <c r="S845" s="203"/>
      <c r="T845" s="204"/>
      <c r="AT845" s="205" t="s">
        <v>129</v>
      </c>
      <c r="AU845" s="205" t="s">
        <v>84</v>
      </c>
      <c r="AV845" s="13" t="s">
        <v>84</v>
      </c>
      <c r="AW845" s="13" t="s">
        <v>36</v>
      </c>
      <c r="AX845" s="13" t="s">
        <v>74</v>
      </c>
      <c r="AY845" s="205" t="s">
        <v>119</v>
      </c>
    </row>
    <row r="846" spans="2:51" s="13" customFormat="1" ht="11.25">
      <c r="B846" s="195"/>
      <c r="C846" s="196"/>
      <c r="D846" s="190" t="s">
        <v>129</v>
      </c>
      <c r="E846" s="197" t="s">
        <v>21</v>
      </c>
      <c r="F846" s="198" t="s">
        <v>1051</v>
      </c>
      <c r="G846" s="196"/>
      <c r="H846" s="199">
        <v>14.88</v>
      </c>
      <c r="I846" s="200"/>
      <c r="J846" s="196"/>
      <c r="K846" s="196"/>
      <c r="L846" s="201"/>
      <c r="M846" s="202"/>
      <c r="N846" s="203"/>
      <c r="O846" s="203"/>
      <c r="P846" s="203"/>
      <c r="Q846" s="203"/>
      <c r="R846" s="203"/>
      <c r="S846" s="203"/>
      <c r="T846" s="204"/>
      <c r="AT846" s="205" t="s">
        <v>129</v>
      </c>
      <c r="AU846" s="205" t="s">
        <v>84</v>
      </c>
      <c r="AV846" s="13" t="s">
        <v>84</v>
      </c>
      <c r="AW846" s="13" t="s">
        <v>36</v>
      </c>
      <c r="AX846" s="13" t="s">
        <v>74</v>
      </c>
      <c r="AY846" s="205" t="s">
        <v>119</v>
      </c>
    </row>
    <row r="847" spans="2:51" s="13" customFormat="1" ht="11.25">
      <c r="B847" s="195"/>
      <c r="C847" s="196"/>
      <c r="D847" s="190" t="s">
        <v>129</v>
      </c>
      <c r="E847" s="197" t="s">
        <v>21</v>
      </c>
      <c r="F847" s="198" t="s">
        <v>1052</v>
      </c>
      <c r="G847" s="196"/>
      <c r="H847" s="199">
        <v>14.88</v>
      </c>
      <c r="I847" s="200"/>
      <c r="J847" s="196"/>
      <c r="K847" s="196"/>
      <c r="L847" s="201"/>
      <c r="M847" s="202"/>
      <c r="N847" s="203"/>
      <c r="O847" s="203"/>
      <c r="P847" s="203"/>
      <c r="Q847" s="203"/>
      <c r="R847" s="203"/>
      <c r="S847" s="203"/>
      <c r="T847" s="204"/>
      <c r="AT847" s="205" t="s">
        <v>129</v>
      </c>
      <c r="AU847" s="205" t="s">
        <v>84</v>
      </c>
      <c r="AV847" s="13" t="s">
        <v>84</v>
      </c>
      <c r="AW847" s="13" t="s">
        <v>36</v>
      </c>
      <c r="AX847" s="13" t="s">
        <v>74</v>
      </c>
      <c r="AY847" s="205" t="s">
        <v>119</v>
      </c>
    </row>
    <row r="848" spans="2:51" s="13" customFormat="1" ht="11.25">
      <c r="B848" s="195"/>
      <c r="C848" s="196"/>
      <c r="D848" s="190" t="s">
        <v>129</v>
      </c>
      <c r="E848" s="197" t="s">
        <v>21</v>
      </c>
      <c r="F848" s="198" t="s">
        <v>1053</v>
      </c>
      <c r="G848" s="196"/>
      <c r="H848" s="199">
        <v>2.88</v>
      </c>
      <c r="I848" s="200"/>
      <c r="J848" s="196"/>
      <c r="K848" s="196"/>
      <c r="L848" s="201"/>
      <c r="M848" s="202"/>
      <c r="N848" s="203"/>
      <c r="O848" s="203"/>
      <c r="P848" s="203"/>
      <c r="Q848" s="203"/>
      <c r="R848" s="203"/>
      <c r="S848" s="203"/>
      <c r="T848" s="204"/>
      <c r="AT848" s="205" t="s">
        <v>129</v>
      </c>
      <c r="AU848" s="205" t="s">
        <v>84</v>
      </c>
      <c r="AV848" s="13" t="s">
        <v>84</v>
      </c>
      <c r="AW848" s="13" t="s">
        <v>36</v>
      </c>
      <c r="AX848" s="13" t="s">
        <v>74</v>
      </c>
      <c r="AY848" s="205" t="s">
        <v>119</v>
      </c>
    </row>
    <row r="849" spans="1:65" s="13" customFormat="1" ht="11.25">
      <c r="B849" s="195"/>
      <c r="C849" s="196"/>
      <c r="D849" s="190" t="s">
        <v>129</v>
      </c>
      <c r="E849" s="197" t="s">
        <v>21</v>
      </c>
      <c r="F849" s="198" t="s">
        <v>1054</v>
      </c>
      <c r="G849" s="196"/>
      <c r="H849" s="199">
        <v>10.5</v>
      </c>
      <c r="I849" s="200"/>
      <c r="J849" s="196"/>
      <c r="K849" s="196"/>
      <c r="L849" s="201"/>
      <c r="M849" s="202"/>
      <c r="N849" s="203"/>
      <c r="O849" s="203"/>
      <c r="P849" s="203"/>
      <c r="Q849" s="203"/>
      <c r="R849" s="203"/>
      <c r="S849" s="203"/>
      <c r="T849" s="204"/>
      <c r="AT849" s="205" t="s">
        <v>129</v>
      </c>
      <c r="AU849" s="205" t="s">
        <v>84</v>
      </c>
      <c r="AV849" s="13" t="s">
        <v>84</v>
      </c>
      <c r="AW849" s="13" t="s">
        <v>36</v>
      </c>
      <c r="AX849" s="13" t="s">
        <v>74</v>
      </c>
      <c r="AY849" s="205" t="s">
        <v>119</v>
      </c>
    </row>
    <row r="850" spans="1:65" s="13" customFormat="1" ht="11.25">
      <c r="B850" s="195"/>
      <c r="C850" s="196"/>
      <c r="D850" s="190" t="s">
        <v>129</v>
      </c>
      <c r="E850" s="197" t="s">
        <v>21</v>
      </c>
      <c r="F850" s="198" t="s">
        <v>1055</v>
      </c>
      <c r="G850" s="196"/>
      <c r="H850" s="199">
        <v>10.5</v>
      </c>
      <c r="I850" s="200"/>
      <c r="J850" s="196"/>
      <c r="K850" s="196"/>
      <c r="L850" s="201"/>
      <c r="M850" s="202"/>
      <c r="N850" s="203"/>
      <c r="O850" s="203"/>
      <c r="P850" s="203"/>
      <c r="Q850" s="203"/>
      <c r="R850" s="203"/>
      <c r="S850" s="203"/>
      <c r="T850" s="204"/>
      <c r="AT850" s="205" t="s">
        <v>129</v>
      </c>
      <c r="AU850" s="205" t="s">
        <v>84</v>
      </c>
      <c r="AV850" s="13" t="s">
        <v>84</v>
      </c>
      <c r="AW850" s="13" t="s">
        <v>36</v>
      </c>
      <c r="AX850" s="13" t="s">
        <v>74</v>
      </c>
      <c r="AY850" s="205" t="s">
        <v>119</v>
      </c>
    </row>
    <row r="851" spans="1:65" s="13" customFormat="1" ht="11.25">
      <c r="B851" s="195"/>
      <c r="C851" s="196"/>
      <c r="D851" s="190" t="s">
        <v>129</v>
      </c>
      <c r="E851" s="197" t="s">
        <v>21</v>
      </c>
      <c r="F851" s="198" t="s">
        <v>1056</v>
      </c>
      <c r="G851" s="196"/>
      <c r="H851" s="199">
        <v>10.5</v>
      </c>
      <c r="I851" s="200"/>
      <c r="J851" s="196"/>
      <c r="K851" s="196"/>
      <c r="L851" s="201"/>
      <c r="M851" s="202"/>
      <c r="N851" s="203"/>
      <c r="O851" s="203"/>
      <c r="P851" s="203"/>
      <c r="Q851" s="203"/>
      <c r="R851" s="203"/>
      <c r="S851" s="203"/>
      <c r="T851" s="204"/>
      <c r="AT851" s="205" t="s">
        <v>129</v>
      </c>
      <c r="AU851" s="205" t="s">
        <v>84</v>
      </c>
      <c r="AV851" s="13" t="s">
        <v>84</v>
      </c>
      <c r="AW851" s="13" t="s">
        <v>36</v>
      </c>
      <c r="AX851" s="13" t="s">
        <v>74</v>
      </c>
      <c r="AY851" s="205" t="s">
        <v>119</v>
      </c>
    </row>
    <row r="852" spans="1:65" s="13" customFormat="1" ht="11.25">
      <c r="B852" s="195"/>
      <c r="C852" s="196"/>
      <c r="D852" s="190" t="s">
        <v>129</v>
      </c>
      <c r="E852" s="197" t="s">
        <v>21</v>
      </c>
      <c r="F852" s="198" t="s">
        <v>1057</v>
      </c>
      <c r="G852" s="196"/>
      <c r="H852" s="199">
        <v>50.4</v>
      </c>
      <c r="I852" s="200"/>
      <c r="J852" s="196"/>
      <c r="K852" s="196"/>
      <c r="L852" s="201"/>
      <c r="M852" s="202"/>
      <c r="N852" s="203"/>
      <c r="O852" s="203"/>
      <c r="P852" s="203"/>
      <c r="Q852" s="203"/>
      <c r="R852" s="203"/>
      <c r="S852" s="203"/>
      <c r="T852" s="204"/>
      <c r="AT852" s="205" t="s">
        <v>129</v>
      </c>
      <c r="AU852" s="205" t="s">
        <v>84</v>
      </c>
      <c r="AV852" s="13" t="s">
        <v>84</v>
      </c>
      <c r="AW852" s="13" t="s">
        <v>36</v>
      </c>
      <c r="AX852" s="13" t="s">
        <v>74</v>
      </c>
      <c r="AY852" s="205" t="s">
        <v>119</v>
      </c>
    </row>
    <row r="853" spans="1:65" s="14" customFormat="1" ht="11.25">
      <c r="B853" s="206"/>
      <c r="C853" s="207"/>
      <c r="D853" s="190" t="s">
        <v>129</v>
      </c>
      <c r="E853" s="208" t="s">
        <v>21</v>
      </c>
      <c r="F853" s="209" t="s">
        <v>132</v>
      </c>
      <c r="G853" s="207"/>
      <c r="H853" s="210">
        <v>686.12</v>
      </c>
      <c r="I853" s="211"/>
      <c r="J853" s="207"/>
      <c r="K853" s="207"/>
      <c r="L853" s="212"/>
      <c r="M853" s="213"/>
      <c r="N853" s="214"/>
      <c r="O853" s="214"/>
      <c r="P853" s="214"/>
      <c r="Q853" s="214"/>
      <c r="R853" s="214"/>
      <c r="S853" s="214"/>
      <c r="T853" s="215"/>
      <c r="AT853" s="216" t="s">
        <v>129</v>
      </c>
      <c r="AU853" s="216" t="s">
        <v>84</v>
      </c>
      <c r="AV853" s="14" t="s">
        <v>126</v>
      </c>
      <c r="AW853" s="14" t="s">
        <v>36</v>
      </c>
      <c r="AX853" s="14" t="s">
        <v>79</v>
      </c>
      <c r="AY853" s="216" t="s">
        <v>119</v>
      </c>
    </row>
    <row r="854" spans="1:65" s="2" customFormat="1" ht="16.5" customHeight="1">
      <c r="A854" s="37"/>
      <c r="B854" s="38"/>
      <c r="C854" s="229" t="s">
        <v>1058</v>
      </c>
      <c r="D854" s="229" t="s">
        <v>204</v>
      </c>
      <c r="E854" s="230" t="s">
        <v>1059</v>
      </c>
      <c r="F854" s="231" t="s">
        <v>1060</v>
      </c>
      <c r="G854" s="232" t="s">
        <v>173</v>
      </c>
      <c r="H854" s="233">
        <v>720.42600000000004</v>
      </c>
      <c r="I854" s="234"/>
      <c r="J854" s="235">
        <f>ROUND(I854*H854,2)</f>
        <v>0</v>
      </c>
      <c r="K854" s="231" t="s">
        <v>135</v>
      </c>
      <c r="L854" s="236"/>
      <c r="M854" s="237" t="s">
        <v>21</v>
      </c>
      <c r="N854" s="238" t="s">
        <v>45</v>
      </c>
      <c r="O854" s="67"/>
      <c r="P854" s="186">
        <f>O854*H854</f>
        <v>0</v>
      </c>
      <c r="Q854" s="186">
        <v>0</v>
      </c>
      <c r="R854" s="186">
        <f>Q854*H854</f>
        <v>0</v>
      </c>
      <c r="S854" s="186">
        <v>0</v>
      </c>
      <c r="T854" s="187">
        <f>S854*H854</f>
        <v>0</v>
      </c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R854" s="188" t="s">
        <v>467</v>
      </c>
      <c r="AT854" s="188" t="s">
        <v>204</v>
      </c>
      <c r="AU854" s="188" t="s">
        <v>84</v>
      </c>
      <c r="AY854" s="19" t="s">
        <v>119</v>
      </c>
      <c r="BE854" s="189">
        <f>IF(N854="základní",J854,0)</f>
        <v>0</v>
      </c>
      <c r="BF854" s="189">
        <f>IF(N854="snížená",J854,0)</f>
        <v>0</v>
      </c>
      <c r="BG854" s="189">
        <f>IF(N854="zákl. přenesená",J854,0)</f>
        <v>0</v>
      </c>
      <c r="BH854" s="189">
        <f>IF(N854="sníž. přenesená",J854,0)</f>
        <v>0</v>
      </c>
      <c r="BI854" s="189">
        <f>IF(N854="nulová",J854,0)</f>
        <v>0</v>
      </c>
      <c r="BJ854" s="19" t="s">
        <v>79</v>
      </c>
      <c r="BK854" s="189">
        <f>ROUND(I854*H854,2)</f>
        <v>0</v>
      </c>
      <c r="BL854" s="19" t="s">
        <v>341</v>
      </c>
      <c r="BM854" s="188" t="s">
        <v>1061</v>
      </c>
    </row>
    <row r="855" spans="1:65" s="2" customFormat="1" ht="11.25">
      <c r="A855" s="37"/>
      <c r="B855" s="38"/>
      <c r="C855" s="39"/>
      <c r="D855" s="190" t="s">
        <v>128</v>
      </c>
      <c r="E855" s="39"/>
      <c r="F855" s="191" t="s">
        <v>1060</v>
      </c>
      <c r="G855" s="39"/>
      <c r="H855" s="39"/>
      <c r="I855" s="192"/>
      <c r="J855" s="39"/>
      <c r="K855" s="39"/>
      <c r="L855" s="42"/>
      <c r="M855" s="193"/>
      <c r="N855" s="194"/>
      <c r="O855" s="67"/>
      <c r="P855" s="67"/>
      <c r="Q855" s="67"/>
      <c r="R855" s="67"/>
      <c r="S855" s="67"/>
      <c r="T855" s="68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T855" s="19" t="s">
        <v>128</v>
      </c>
      <c r="AU855" s="19" t="s">
        <v>84</v>
      </c>
    </row>
    <row r="856" spans="1:65" s="2" customFormat="1" ht="11.25">
      <c r="A856" s="37"/>
      <c r="B856" s="38"/>
      <c r="C856" s="39"/>
      <c r="D856" s="217" t="s">
        <v>138</v>
      </c>
      <c r="E856" s="39"/>
      <c r="F856" s="218" t="s">
        <v>1062</v>
      </c>
      <c r="G856" s="39"/>
      <c r="H856" s="39"/>
      <c r="I856" s="192"/>
      <c r="J856" s="39"/>
      <c r="K856" s="39"/>
      <c r="L856" s="42"/>
      <c r="M856" s="193"/>
      <c r="N856" s="194"/>
      <c r="O856" s="67"/>
      <c r="P856" s="67"/>
      <c r="Q856" s="67"/>
      <c r="R856" s="67"/>
      <c r="S856" s="67"/>
      <c r="T856" s="68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T856" s="19" t="s">
        <v>138</v>
      </c>
      <c r="AU856" s="19" t="s">
        <v>84</v>
      </c>
    </row>
    <row r="857" spans="1:65" s="13" customFormat="1" ht="11.25">
      <c r="B857" s="195"/>
      <c r="C857" s="196"/>
      <c r="D857" s="190" t="s">
        <v>129</v>
      </c>
      <c r="E857" s="196"/>
      <c r="F857" s="198" t="s">
        <v>1063</v>
      </c>
      <c r="G857" s="196"/>
      <c r="H857" s="199">
        <v>720.42600000000004</v>
      </c>
      <c r="I857" s="200"/>
      <c r="J857" s="196"/>
      <c r="K857" s="196"/>
      <c r="L857" s="201"/>
      <c r="M857" s="202"/>
      <c r="N857" s="203"/>
      <c r="O857" s="203"/>
      <c r="P857" s="203"/>
      <c r="Q857" s="203"/>
      <c r="R857" s="203"/>
      <c r="S857" s="203"/>
      <c r="T857" s="204"/>
      <c r="AT857" s="205" t="s">
        <v>129</v>
      </c>
      <c r="AU857" s="205" t="s">
        <v>84</v>
      </c>
      <c r="AV857" s="13" t="s">
        <v>84</v>
      </c>
      <c r="AW857" s="13" t="s">
        <v>4</v>
      </c>
      <c r="AX857" s="13" t="s">
        <v>79</v>
      </c>
      <c r="AY857" s="205" t="s">
        <v>119</v>
      </c>
    </row>
    <row r="858" spans="1:65" s="2" customFormat="1" ht="21.75" customHeight="1">
      <c r="A858" s="37"/>
      <c r="B858" s="38"/>
      <c r="C858" s="229" t="s">
        <v>1064</v>
      </c>
      <c r="D858" s="229" t="s">
        <v>204</v>
      </c>
      <c r="E858" s="230" t="s">
        <v>1065</v>
      </c>
      <c r="F858" s="231" t="s">
        <v>1066</v>
      </c>
      <c r="G858" s="232" t="s">
        <v>125</v>
      </c>
      <c r="H858" s="233">
        <v>1419.6</v>
      </c>
      <c r="I858" s="234"/>
      <c r="J858" s="235">
        <f>ROUND(I858*H858,2)</f>
        <v>0</v>
      </c>
      <c r="K858" s="231" t="s">
        <v>135</v>
      </c>
      <c r="L858" s="236"/>
      <c r="M858" s="237" t="s">
        <v>21</v>
      </c>
      <c r="N858" s="238" t="s">
        <v>45</v>
      </c>
      <c r="O858" s="67"/>
      <c r="P858" s="186">
        <f>O858*H858</f>
        <v>0</v>
      </c>
      <c r="Q858" s="186">
        <v>0</v>
      </c>
      <c r="R858" s="186">
        <f>Q858*H858</f>
        <v>0</v>
      </c>
      <c r="S858" s="186">
        <v>0</v>
      </c>
      <c r="T858" s="187">
        <f>S858*H858</f>
        <v>0</v>
      </c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R858" s="188" t="s">
        <v>467</v>
      </c>
      <c r="AT858" s="188" t="s">
        <v>204</v>
      </c>
      <c r="AU858" s="188" t="s">
        <v>84</v>
      </c>
      <c r="AY858" s="19" t="s">
        <v>119</v>
      </c>
      <c r="BE858" s="189">
        <f>IF(N858="základní",J858,0)</f>
        <v>0</v>
      </c>
      <c r="BF858" s="189">
        <f>IF(N858="snížená",J858,0)</f>
        <v>0</v>
      </c>
      <c r="BG858" s="189">
        <f>IF(N858="zákl. přenesená",J858,0)</f>
        <v>0</v>
      </c>
      <c r="BH858" s="189">
        <f>IF(N858="sníž. přenesená",J858,0)</f>
        <v>0</v>
      </c>
      <c r="BI858" s="189">
        <f>IF(N858="nulová",J858,0)</f>
        <v>0</v>
      </c>
      <c r="BJ858" s="19" t="s">
        <v>79</v>
      </c>
      <c r="BK858" s="189">
        <f>ROUND(I858*H858,2)</f>
        <v>0</v>
      </c>
      <c r="BL858" s="19" t="s">
        <v>341</v>
      </c>
      <c r="BM858" s="188" t="s">
        <v>1067</v>
      </c>
    </row>
    <row r="859" spans="1:65" s="2" customFormat="1" ht="11.25">
      <c r="A859" s="37"/>
      <c r="B859" s="38"/>
      <c r="C859" s="39"/>
      <c r="D859" s="190" t="s">
        <v>128</v>
      </c>
      <c r="E859" s="39"/>
      <c r="F859" s="191" t="s">
        <v>1066</v>
      </c>
      <c r="G859" s="39"/>
      <c r="H859" s="39"/>
      <c r="I859" s="192"/>
      <c r="J859" s="39"/>
      <c r="K859" s="39"/>
      <c r="L859" s="42"/>
      <c r="M859" s="193"/>
      <c r="N859" s="194"/>
      <c r="O859" s="67"/>
      <c r="P859" s="67"/>
      <c r="Q859" s="67"/>
      <c r="R859" s="67"/>
      <c r="S859" s="67"/>
      <c r="T859" s="68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T859" s="19" t="s">
        <v>128</v>
      </c>
      <c r="AU859" s="19" t="s">
        <v>84</v>
      </c>
    </row>
    <row r="860" spans="1:65" s="2" customFormat="1" ht="11.25">
      <c r="A860" s="37"/>
      <c r="B860" s="38"/>
      <c r="C860" s="39"/>
      <c r="D860" s="217" t="s">
        <v>138</v>
      </c>
      <c r="E860" s="39"/>
      <c r="F860" s="218" t="s">
        <v>1068</v>
      </c>
      <c r="G860" s="39"/>
      <c r="H860" s="39"/>
      <c r="I860" s="192"/>
      <c r="J860" s="39"/>
      <c r="K860" s="39"/>
      <c r="L860" s="42"/>
      <c r="M860" s="193"/>
      <c r="N860" s="194"/>
      <c r="O860" s="67"/>
      <c r="P860" s="67"/>
      <c r="Q860" s="67"/>
      <c r="R860" s="67"/>
      <c r="S860" s="67"/>
      <c r="T860" s="68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T860" s="19" t="s">
        <v>138</v>
      </c>
      <c r="AU860" s="19" t="s">
        <v>84</v>
      </c>
    </row>
    <row r="861" spans="1:65" s="13" customFormat="1" ht="11.25">
      <c r="B861" s="195"/>
      <c r="C861" s="196"/>
      <c r="D861" s="190" t="s">
        <v>129</v>
      </c>
      <c r="E861" s="197" t="s">
        <v>21</v>
      </c>
      <c r="F861" s="198" t="s">
        <v>1069</v>
      </c>
      <c r="G861" s="196"/>
      <c r="H861" s="199">
        <v>25.2</v>
      </c>
      <c r="I861" s="200"/>
      <c r="J861" s="196"/>
      <c r="K861" s="196"/>
      <c r="L861" s="201"/>
      <c r="M861" s="202"/>
      <c r="N861" s="203"/>
      <c r="O861" s="203"/>
      <c r="P861" s="203"/>
      <c r="Q861" s="203"/>
      <c r="R861" s="203"/>
      <c r="S861" s="203"/>
      <c r="T861" s="204"/>
      <c r="AT861" s="205" t="s">
        <v>129</v>
      </c>
      <c r="AU861" s="205" t="s">
        <v>84</v>
      </c>
      <c r="AV861" s="13" t="s">
        <v>84</v>
      </c>
      <c r="AW861" s="13" t="s">
        <v>36</v>
      </c>
      <c r="AX861" s="13" t="s">
        <v>74</v>
      </c>
      <c r="AY861" s="205" t="s">
        <v>119</v>
      </c>
    </row>
    <row r="862" spans="1:65" s="13" customFormat="1" ht="11.25">
      <c r="B862" s="195"/>
      <c r="C862" s="196"/>
      <c r="D862" s="190" t="s">
        <v>129</v>
      </c>
      <c r="E862" s="197" t="s">
        <v>21</v>
      </c>
      <c r="F862" s="198" t="s">
        <v>1070</v>
      </c>
      <c r="G862" s="196"/>
      <c r="H862" s="199">
        <v>16.8</v>
      </c>
      <c r="I862" s="200"/>
      <c r="J862" s="196"/>
      <c r="K862" s="196"/>
      <c r="L862" s="201"/>
      <c r="M862" s="202"/>
      <c r="N862" s="203"/>
      <c r="O862" s="203"/>
      <c r="P862" s="203"/>
      <c r="Q862" s="203"/>
      <c r="R862" s="203"/>
      <c r="S862" s="203"/>
      <c r="T862" s="204"/>
      <c r="AT862" s="205" t="s">
        <v>129</v>
      </c>
      <c r="AU862" s="205" t="s">
        <v>84</v>
      </c>
      <c r="AV862" s="13" t="s">
        <v>84</v>
      </c>
      <c r="AW862" s="13" t="s">
        <v>36</v>
      </c>
      <c r="AX862" s="13" t="s">
        <v>74</v>
      </c>
      <c r="AY862" s="205" t="s">
        <v>119</v>
      </c>
    </row>
    <row r="863" spans="1:65" s="13" customFormat="1" ht="11.25">
      <c r="B863" s="195"/>
      <c r="C863" s="196"/>
      <c r="D863" s="190" t="s">
        <v>129</v>
      </c>
      <c r="E863" s="197" t="s">
        <v>21</v>
      </c>
      <c r="F863" s="198" t="s">
        <v>1071</v>
      </c>
      <c r="G863" s="196"/>
      <c r="H863" s="199">
        <v>25.2</v>
      </c>
      <c r="I863" s="200"/>
      <c r="J863" s="196"/>
      <c r="K863" s="196"/>
      <c r="L863" s="201"/>
      <c r="M863" s="202"/>
      <c r="N863" s="203"/>
      <c r="O863" s="203"/>
      <c r="P863" s="203"/>
      <c r="Q863" s="203"/>
      <c r="R863" s="203"/>
      <c r="S863" s="203"/>
      <c r="T863" s="204"/>
      <c r="AT863" s="205" t="s">
        <v>129</v>
      </c>
      <c r="AU863" s="205" t="s">
        <v>84</v>
      </c>
      <c r="AV863" s="13" t="s">
        <v>84</v>
      </c>
      <c r="AW863" s="13" t="s">
        <v>36</v>
      </c>
      <c r="AX863" s="13" t="s">
        <v>74</v>
      </c>
      <c r="AY863" s="205" t="s">
        <v>119</v>
      </c>
    </row>
    <row r="864" spans="1:65" s="13" customFormat="1" ht="11.25">
      <c r="B864" s="195"/>
      <c r="C864" s="196"/>
      <c r="D864" s="190" t="s">
        <v>129</v>
      </c>
      <c r="E864" s="197" t="s">
        <v>21</v>
      </c>
      <c r="F864" s="198" t="s">
        <v>1072</v>
      </c>
      <c r="G864" s="196"/>
      <c r="H864" s="199">
        <v>25.2</v>
      </c>
      <c r="I864" s="200"/>
      <c r="J864" s="196"/>
      <c r="K864" s="196"/>
      <c r="L864" s="201"/>
      <c r="M864" s="202"/>
      <c r="N864" s="203"/>
      <c r="O864" s="203"/>
      <c r="P864" s="203"/>
      <c r="Q864" s="203"/>
      <c r="R864" s="203"/>
      <c r="S864" s="203"/>
      <c r="T864" s="204"/>
      <c r="AT864" s="205" t="s">
        <v>129</v>
      </c>
      <c r="AU864" s="205" t="s">
        <v>84</v>
      </c>
      <c r="AV864" s="13" t="s">
        <v>84</v>
      </c>
      <c r="AW864" s="13" t="s">
        <v>36</v>
      </c>
      <c r="AX864" s="13" t="s">
        <v>74</v>
      </c>
      <c r="AY864" s="205" t="s">
        <v>119</v>
      </c>
    </row>
    <row r="865" spans="2:51" s="13" customFormat="1" ht="11.25">
      <c r="B865" s="195"/>
      <c r="C865" s="196"/>
      <c r="D865" s="190" t="s">
        <v>129</v>
      </c>
      <c r="E865" s="197" t="s">
        <v>21</v>
      </c>
      <c r="F865" s="198" t="s">
        <v>1073</v>
      </c>
      <c r="G865" s="196"/>
      <c r="H865" s="199">
        <v>103.6</v>
      </c>
      <c r="I865" s="200"/>
      <c r="J865" s="196"/>
      <c r="K865" s="196"/>
      <c r="L865" s="201"/>
      <c r="M865" s="202"/>
      <c r="N865" s="203"/>
      <c r="O865" s="203"/>
      <c r="P865" s="203"/>
      <c r="Q865" s="203"/>
      <c r="R865" s="203"/>
      <c r="S865" s="203"/>
      <c r="T865" s="204"/>
      <c r="AT865" s="205" t="s">
        <v>129</v>
      </c>
      <c r="AU865" s="205" t="s">
        <v>84</v>
      </c>
      <c r="AV865" s="13" t="s">
        <v>84</v>
      </c>
      <c r="AW865" s="13" t="s">
        <v>36</v>
      </c>
      <c r="AX865" s="13" t="s">
        <v>74</v>
      </c>
      <c r="AY865" s="205" t="s">
        <v>119</v>
      </c>
    </row>
    <row r="866" spans="2:51" s="13" customFormat="1" ht="11.25">
      <c r="B866" s="195"/>
      <c r="C866" s="196"/>
      <c r="D866" s="190" t="s">
        <v>129</v>
      </c>
      <c r="E866" s="197" t="s">
        <v>21</v>
      </c>
      <c r="F866" s="198" t="s">
        <v>1074</v>
      </c>
      <c r="G866" s="196"/>
      <c r="H866" s="199">
        <v>59.2</v>
      </c>
      <c r="I866" s="200"/>
      <c r="J866" s="196"/>
      <c r="K866" s="196"/>
      <c r="L866" s="201"/>
      <c r="M866" s="202"/>
      <c r="N866" s="203"/>
      <c r="O866" s="203"/>
      <c r="P866" s="203"/>
      <c r="Q866" s="203"/>
      <c r="R866" s="203"/>
      <c r="S866" s="203"/>
      <c r="T866" s="204"/>
      <c r="AT866" s="205" t="s">
        <v>129</v>
      </c>
      <c r="AU866" s="205" t="s">
        <v>84</v>
      </c>
      <c r="AV866" s="13" t="s">
        <v>84</v>
      </c>
      <c r="AW866" s="13" t="s">
        <v>36</v>
      </c>
      <c r="AX866" s="13" t="s">
        <v>74</v>
      </c>
      <c r="AY866" s="205" t="s">
        <v>119</v>
      </c>
    </row>
    <row r="867" spans="2:51" s="13" customFormat="1" ht="11.25">
      <c r="B867" s="195"/>
      <c r="C867" s="196"/>
      <c r="D867" s="190" t="s">
        <v>129</v>
      </c>
      <c r="E867" s="197" t="s">
        <v>21</v>
      </c>
      <c r="F867" s="198" t="s">
        <v>1075</v>
      </c>
      <c r="G867" s="196"/>
      <c r="H867" s="199">
        <v>58.4</v>
      </c>
      <c r="I867" s="200"/>
      <c r="J867" s="196"/>
      <c r="K867" s="196"/>
      <c r="L867" s="201"/>
      <c r="M867" s="202"/>
      <c r="N867" s="203"/>
      <c r="O867" s="203"/>
      <c r="P867" s="203"/>
      <c r="Q867" s="203"/>
      <c r="R867" s="203"/>
      <c r="S867" s="203"/>
      <c r="T867" s="204"/>
      <c r="AT867" s="205" t="s">
        <v>129</v>
      </c>
      <c r="AU867" s="205" t="s">
        <v>84</v>
      </c>
      <c r="AV867" s="13" t="s">
        <v>84</v>
      </c>
      <c r="AW867" s="13" t="s">
        <v>36</v>
      </c>
      <c r="AX867" s="13" t="s">
        <v>74</v>
      </c>
      <c r="AY867" s="205" t="s">
        <v>119</v>
      </c>
    </row>
    <row r="868" spans="2:51" s="13" customFormat="1" ht="11.25">
      <c r="B868" s="195"/>
      <c r="C868" s="196"/>
      <c r="D868" s="190" t="s">
        <v>129</v>
      </c>
      <c r="E868" s="197" t="s">
        <v>21</v>
      </c>
      <c r="F868" s="198" t="s">
        <v>1076</v>
      </c>
      <c r="G868" s="196"/>
      <c r="H868" s="199">
        <v>58.4</v>
      </c>
      <c r="I868" s="200"/>
      <c r="J868" s="196"/>
      <c r="K868" s="196"/>
      <c r="L868" s="201"/>
      <c r="M868" s="202"/>
      <c r="N868" s="203"/>
      <c r="O868" s="203"/>
      <c r="P868" s="203"/>
      <c r="Q868" s="203"/>
      <c r="R868" s="203"/>
      <c r="S868" s="203"/>
      <c r="T868" s="204"/>
      <c r="AT868" s="205" t="s">
        <v>129</v>
      </c>
      <c r="AU868" s="205" t="s">
        <v>84</v>
      </c>
      <c r="AV868" s="13" t="s">
        <v>84</v>
      </c>
      <c r="AW868" s="13" t="s">
        <v>36</v>
      </c>
      <c r="AX868" s="13" t="s">
        <v>74</v>
      </c>
      <c r="AY868" s="205" t="s">
        <v>119</v>
      </c>
    </row>
    <row r="869" spans="2:51" s="13" customFormat="1" ht="11.25">
      <c r="B869" s="195"/>
      <c r="C869" s="196"/>
      <c r="D869" s="190" t="s">
        <v>129</v>
      </c>
      <c r="E869" s="197" t="s">
        <v>21</v>
      </c>
      <c r="F869" s="198" t="s">
        <v>1077</v>
      </c>
      <c r="G869" s="196"/>
      <c r="H869" s="199">
        <v>18.8</v>
      </c>
      <c r="I869" s="200"/>
      <c r="J869" s="196"/>
      <c r="K869" s="196"/>
      <c r="L869" s="201"/>
      <c r="M869" s="202"/>
      <c r="N869" s="203"/>
      <c r="O869" s="203"/>
      <c r="P869" s="203"/>
      <c r="Q869" s="203"/>
      <c r="R869" s="203"/>
      <c r="S869" s="203"/>
      <c r="T869" s="204"/>
      <c r="AT869" s="205" t="s">
        <v>129</v>
      </c>
      <c r="AU869" s="205" t="s">
        <v>84</v>
      </c>
      <c r="AV869" s="13" t="s">
        <v>84</v>
      </c>
      <c r="AW869" s="13" t="s">
        <v>36</v>
      </c>
      <c r="AX869" s="13" t="s">
        <v>74</v>
      </c>
      <c r="AY869" s="205" t="s">
        <v>119</v>
      </c>
    </row>
    <row r="870" spans="2:51" s="13" customFormat="1" ht="11.25">
      <c r="B870" s="195"/>
      <c r="C870" s="196"/>
      <c r="D870" s="190" t="s">
        <v>129</v>
      </c>
      <c r="E870" s="197" t="s">
        <v>21</v>
      </c>
      <c r="F870" s="198" t="s">
        <v>1078</v>
      </c>
      <c r="G870" s="196"/>
      <c r="H870" s="199">
        <v>18.8</v>
      </c>
      <c r="I870" s="200"/>
      <c r="J870" s="196"/>
      <c r="K870" s="196"/>
      <c r="L870" s="201"/>
      <c r="M870" s="202"/>
      <c r="N870" s="203"/>
      <c r="O870" s="203"/>
      <c r="P870" s="203"/>
      <c r="Q870" s="203"/>
      <c r="R870" s="203"/>
      <c r="S870" s="203"/>
      <c r="T870" s="204"/>
      <c r="AT870" s="205" t="s">
        <v>129</v>
      </c>
      <c r="AU870" s="205" t="s">
        <v>84</v>
      </c>
      <c r="AV870" s="13" t="s">
        <v>84</v>
      </c>
      <c r="AW870" s="13" t="s">
        <v>36</v>
      </c>
      <c r="AX870" s="13" t="s">
        <v>74</v>
      </c>
      <c r="AY870" s="205" t="s">
        <v>119</v>
      </c>
    </row>
    <row r="871" spans="2:51" s="13" customFormat="1" ht="11.25">
      <c r="B871" s="195"/>
      <c r="C871" s="196"/>
      <c r="D871" s="190" t="s">
        <v>129</v>
      </c>
      <c r="E871" s="197" t="s">
        <v>21</v>
      </c>
      <c r="F871" s="198" t="s">
        <v>1079</v>
      </c>
      <c r="G871" s="196"/>
      <c r="H871" s="199">
        <v>187.6</v>
      </c>
      <c r="I871" s="200"/>
      <c r="J871" s="196"/>
      <c r="K871" s="196"/>
      <c r="L871" s="201"/>
      <c r="M871" s="202"/>
      <c r="N871" s="203"/>
      <c r="O871" s="203"/>
      <c r="P871" s="203"/>
      <c r="Q871" s="203"/>
      <c r="R871" s="203"/>
      <c r="S871" s="203"/>
      <c r="T871" s="204"/>
      <c r="AT871" s="205" t="s">
        <v>129</v>
      </c>
      <c r="AU871" s="205" t="s">
        <v>84</v>
      </c>
      <c r="AV871" s="13" t="s">
        <v>84</v>
      </c>
      <c r="AW871" s="13" t="s">
        <v>36</v>
      </c>
      <c r="AX871" s="13" t="s">
        <v>74</v>
      </c>
      <c r="AY871" s="205" t="s">
        <v>119</v>
      </c>
    </row>
    <row r="872" spans="2:51" s="13" customFormat="1" ht="11.25">
      <c r="B872" s="195"/>
      <c r="C872" s="196"/>
      <c r="D872" s="190" t="s">
        <v>129</v>
      </c>
      <c r="E872" s="197" t="s">
        <v>21</v>
      </c>
      <c r="F872" s="198" t="s">
        <v>1080</v>
      </c>
      <c r="G872" s="196"/>
      <c r="H872" s="199">
        <v>134</v>
      </c>
      <c r="I872" s="200"/>
      <c r="J872" s="196"/>
      <c r="K872" s="196"/>
      <c r="L872" s="201"/>
      <c r="M872" s="202"/>
      <c r="N872" s="203"/>
      <c r="O872" s="203"/>
      <c r="P872" s="203"/>
      <c r="Q872" s="203"/>
      <c r="R872" s="203"/>
      <c r="S872" s="203"/>
      <c r="T872" s="204"/>
      <c r="AT872" s="205" t="s">
        <v>129</v>
      </c>
      <c r="AU872" s="205" t="s">
        <v>84</v>
      </c>
      <c r="AV872" s="13" t="s">
        <v>84</v>
      </c>
      <c r="AW872" s="13" t="s">
        <v>36</v>
      </c>
      <c r="AX872" s="13" t="s">
        <v>74</v>
      </c>
      <c r="AY872" s="205" t="s">
        <v>119</v>
      </c>
    </row>
    <row r="873" spans="2:51" s="13" customFormat="1" ht="11.25">
      <c r="B873" s="195"/>
      <c r="C873" s="196"/>
      <c r="D873" s="190" t="s">
        <v>129</v>
      </c>
      <c r="E873" s="197" t="s">
        <v>21</v>
      </c>
      <c r="F873" s="198" t="s">
        <v>1081</v>
      </c>
      <c r="G873" s="196"/>
      <c r="H873" s="199">
        <v>27.6</v>
      </c>
      <c r="I873" s="200"/>
      <c r="J873" s="196"/>
      <c r="K873" s="196"/>
      <c r="L873" s="201"/>
      <c r="M873" s="202"/>
      <c r="N873" s="203"/>
      <c r="O873" s="203"/>
      <c r="P873" s="203"/>
      <c r="Q873" s="203"/>
      <c r="R873" s="203"/>
      <c r="S873" s="203"/>
      <c r="T873" s="204"/>
      <c r="AT873" s="205" t="s">
        <v>129</v>
      </c>
      <c r="AU873" s="205" t="s">
        <v>84</v>
      </c>
      <c r="AV873" s="13" t="s">
        <v>84</v>
      </c>
      <c r="AW873" s="13" t="s">
        <v>36</v>
      </c>
      <c r="AX873" s="13" t="s">
        <v>74</v>
      </c>
      <c r="AY873" s="205" t="s">
        <v>119</v>
      </c>
    </row>
    <row r="874" spans="2:51" s="13" customFormat="1" ht="11.25">
      <c r="B874" s="195"/>
      <c r="C874" s="196"/>
      <c r="D874" s="190" t="s">
        <v>129</v>
      </c>
      <c r="E874" s="197" t="s">
        <v>21</v>
      </c>
      <c r="F874" s="198" t="s">
        <v>1082</v>
      </c>
      <c r="G874" s="196"/>
      <c r="H874" s="199">
        <v>28.2</v>
      </c>
      <c r="I874" s="200"/>
      <c r="J874" s="196"/>
      <c r="K874" s="196"/>
      <c r="L874" s="201"/>
      <c r="M874" s="202"/>
      <c r="N874" s="203"/>
      <c r="O874" s="203"/>
      <c r="P874" s="203"/>
      <c r="Q874" s="203"/>
      <c r="R874" s="203"/>
      <c r="S874" s="203"/>
      <c r="T874" s="204"/>
      <c r="AT874" s="205" t="s">
        <v>129</v>
      </c>
      <c r="AU874" s="205" t="s">
        <v>84</v>
      </c>
      <c r="AV874" s="13" t="s">
        <v>84</v>
      </c>
      <c r="AW874" s="13" t="s">
        <v>36</v>
      </c>
      <c r="AX874" s="13" t="s">
        <v>74</v>
      </c>
      <c r="AY874" s="205" t="s">
        <v>119</v>
      </c>
    </row>
    <row r="875" spans="2:51" s="13" customFormat="1" ht="11.25">
      <c r="B875" s="195"/>
      <c r="C875" s="196"/>
      <c r="D875" s="190" t="s">
        <v>129</v>
      </c>
      <c r="E875" s="197" t="s">
        <v>21</v>
      </c>
      <c r="F875" s="198" t="s">
        <v>1083</v>
      </c>
      <c r="G875" s="196"/>
      <c r="H875" s="199">
        <v>27.6</v>
      </c>
      <c r="I875" s="200"/>
      <c r="J875" s="196"/>
      <c r="K875" s="196"/>
      <c r="L875" s="201"/>
      <c r="M875" s="202"/>
      <c r="N875" s="203"/>
      <c r="O875" s="203"/>
      <c r="P875" s="203"/>
      <c r="Q875" s="203"/>
      <c r="R875" s="203"/>
      <c r="S875" s="203"/>
      <c r="T875" s="204"/>
      <c r="AT875" s="205" t="s">
        <v>129</v>
      </c>
      <c r="AU875" s="205" t="s">
        <v>84</v>
      </c>
      <c r="AV875" s="13" t="s">
        <v>84</v>
      </c>
      <c r="AW875" s="13" t="s">
        <v>36</v>
      </c>
      <c r="AX875" s="13" t="s">
        <v>74</v>
      </c>
      <c r="AY875" s="205" t="s">
        <v>119</v>
      </c>
    </row>
    <row r="876" spans="2:51" s="13" customFormat="1" ht="11.25">
      <c r="B876" s="195"/>
      <c r="C876" s="196"/>
      <c r="D876" s="190" t="s">
        <v>129</v>
      </c>
      <c r="E876" s="197" t="s">
        <v>21</v>
      </c>
      <c r="F876" s="198" t="s">
        <v>1084</v>
      </c>
      <c r="G876" s="196"/>
      <c r="H876" s="199">
        <v>28.2</v>
      </c>
      <c r="I876" s="200"/>
      <c r="J876" s="196"/>
      <c r="K876" s="196"/>
      <c r="L876" s="201"/>
      <c r="M876" s="202"/>
      <c r="N876" s="203"/>
      <c r="O876" s="203"/>
      <c r="P876" s="203"/>
      <c r="Q876" s="203"/>
      <c r="R876" s="203"/>
      <c r="S876" s="203"/>
      <c r="T876" s="204"/>
      <c r="AT876" s="205" t="s">
        <v>129</v>
      </c>
      <c r="AU876" s="205" t="s">
        <v>84</v>
      </c>
      <c r="AV876" s="13" t="s">
        <v>84</v>
      </c>
      <c r="AW876" s="13" t="s">
        <v>36</v>
      </c>
      <c r="AX876" s="13" t="s">
        <v>74</v>
      </c>
      <c r="AY876" s="205" t="s">
        <v>119</v>
      </c>
    </row>
    <row r="877" spans="2:51" s="13" customFormat="1" ht="11.25">
      <c r="B877" s="195"/>
      <c r="C877" s="196"/>
      <c r="D877" s="190" t="s">
        <v>129</v>
      </c>
      <c r="E877" s="197" t="s">
        <v>21</v>
      </c>
      <c r="F877" s="198" t="s">
        <v>1085</v>
      </c>
      <c r="G877" s="196"/>
      <c r="H877" s="199">
        <v>14.8</v>
      </c>
      <c r="I877" s="200"/>
      <c r="J877" s="196"/>
      <c r="K877" s="196"/>
      <c r="L877" s="201"/>
      <c r="M877" s="202"/>
      <c r="N877" s="203"/>
      <c r="O877" s="203"/>
      <c r="P877" s="203"/>
      <c r="Q877" s="203"/>
      <c r="R877" s="203"/>
      <c r="S877" s="203"/>
      <c r="T877" s="204"/>
      <c r="AT877" s="205" t="s">
        <v>129</v>
      </c>
      <c r="AU877" s="205" t="s">
        <v>84</v>
      </c>
      <c r="AV877" s="13" t="s">
        <v>84</v>
      </c>
      <c r="AW877" s="13" t="s">
        <v>36</v>
      </c>
      <c r="AX877" s="13" t="s">
        <v>74</v>
      </c>
      <c r="AY877" s="205" t="s">
        <v>119</v>
      </c>
    </row>
    <row r="878" spans="2:51" s="13" customFormat="1" ht="11.25">
      <c r="B878" s="195"/>
      <c r="C878" s="196"/>
      <c r="D878" s="190" t="s">
        <v>129</v>
      </c>
      <c r="E878" s="197" t="s">
        <v>21</v>
      </c>
      <c r="F878" s="198" t="s">
        <v>1086</v>
      </c>
      <c r="G878" s="196"/>
      <c r="H878" s="199">
        <v>26.8</v>
      </c>
      <c r="I878" s="200"/>
      <c r="J878" s="196"/>
      <c r="K878" s="196"/>
      <c r="L878" s="201"/>
      <c r="M878" s="202"/>
      <c r="N878" s="203"/>
      <c r="O878" s="203"/>
      <c r="P878" s="203"/>
      <c r="Q878" s="203"/>
      <c r="R878" s="203"/>
      <c r="S878" s="203"/>
      <c r="T878" s="204"/>
      <c r="AT878" s="205" t="s">
        <v>129</v>
      </c>
      <c r="AU878" s="205" t="s">
        <v>84</v>
      </c>
      <c r="AV878" s="13" t="s">
        <v>84</v>
      </c>
      <c r="AW878" s="13" t="s">
        <v>36</v>
      </c>
      <c r="AX878" s="13" t="s">
        <v>74</v>
      </c>
      <c r="AY878" s="205" t="s">
        <v>119</v>
      </c>
    </row>
    <row r="879" spans="2:51" s="13" customFormat="1" ht="11.25">
      <c r="B879" s="195"/>
      <c r="C879" s="196"/>
      <c r="D879" s="190" t="s">
        <v>129</v>
      </c>
      <c r="E879" s="197" t="s">
        <v>21</v>
      </c>
      <c r="F879" s="198" t="s">
        <v>1087</v>
      </c>
      <c r="G879" s="196"/>
      <c r="H879" s="199">
        <v>26.8</v>
      </c>
      <c r="I879" s="200"/>
      <c r="J879" s="196"/>
      <c r="K879" s="196"/>
      <c r="L879" s="201"/>
      <c r="M879" s="202"/>
      <c r="N879" s="203"/>
      <c r="O879" s="203"/>
      <c r="P879" s="203"/>
      <c r="Q879" s="203"/>
      <c r="R879" s="203"/>
      <c r="S879" s="203"/>
      <c r="T879" s="204"/>
      <c r="AT879" s="205" t="s">
        <v>129</v>
      </c>
      <c r="AU879" s="205" t="s">
        <v>84</v>
      </c>
      <c r="AV879" s="13" t="s">
        <v>84</v>
      </c>
      <c r="AW879" s="13" t="s">
        <v>36</v>
      </c>
      <c r="AX879" s="13" t="s">
        <v>74</v>
      </c>
      <c r="AY879" s="205" t="s">
        <v>119</v>
      </c>
    </row>
    <row r="880" spans="2:51" s="13" customFormat="1" ht="11.25">
      <c r="B880" s="195"/>
      <c r="C880" s="196"/>
      <c r="D880" s="190" t="s">
        <v>129</v>
      </c>
      <c r="E880" s="197" t="s">
        <v>21</v>
      </c>
      <c r="F880" s="198" t="s">
        <v>1088</v>
      </c>
      <c r="G880" s="196"/>
      <c r="H880" s="199">
        <v>53.6</v>
      </c>
      <c r="I880" s="200"/>
      <c r="J880" s="196"/>
      <c r="K880" s="196"/>
      <c r="L880" s="201"/>
      <c r="M880" s="202"/>
      <c r="N880" s="203"/>
      <c r="O880" s="203"/>
      <c r="P880" s="203"/>
      <c r="Q880" s="203"/>
      <c r="R880" s="203"/>
      <c r="S880" s="203"/>
      <c r="T880" s="204"/>
      <c r="AT880" s="205" t="s">
        <v>129</v>
      </c>
      <c r="AU880" s="205" t="s">
        <v>84</v>
      </c>
      <c r="AV880" s="13" t="s">
        <v>84</v>
      </c>
      <c r="AW880" s="13" t="s">
        <v>36</v>
      </c>
      <c r="AX880" s="13" t="s">
        <v>74</v>
      </c>
      <c r="AY880" s="205" t="s">
        <v>119</v>
      </c>
    </row>
    <row r="881" spans="1:65" s="13" customFormat="1" ht="11.25">
      <c r="B881" s="195"/>
      <c r="C881" s="196"/>
      <c r="D881" s="190" t="s">
        <v>129</v>
      </c>
      <c r="E881" s="197" t="s">
        <v>21</v>
      </c>
      <c r="F881" s="198" t="s">
        <v>1089</v>
      </c>
      <c r="G881" s="196"/>
      <c r="H881" s="199">
        <v>53.6</v>
      </c>
      <c r="I881" s="200"/>
      <c r="J881" s="196"/>
      <c r="K881" s="196"/>
      <c r="L881" s="201"/>
      <c r="M881" s="202"/>
      <c r="N881" s="203"/>
      <c r="O881" s="203"/>
      <c r="P881" s="203"/>
      <c r="Q881" s="203"/>
      <c r="R881" s="203"/>
      <c r="S881" s="203"/>
      <c r="T881" s="204"/>
      <c r="AT881" s="205" t="s">
        <v>129</v>
      </c>
      <c r="AU881" s="205" t="s">
        <v>84</v>
      </c>
      <c r="AV881" s="13" t="s">
        <v>84</v>
      </c>
      <c r="AW881" s="13" t="s">
        <v>36</v>
      </c>
      <c r="AX881" s="13" t="s">
        <v>74</v>
      </c>
      <c r="AY881" s="205" t="s">
        <v>119</v>
      </c>
    </row>
    <row r="882" spans="1:65" s="13" customFormat="1" ht="11.25">
      <c r="B882" s="195"/>
      <c r="C882" s="196"/>
      <c r="D882" s="190" t="s">
        <v>129</v>
      </c>
      <c r="E882" s="197" t="s">
        <v>21</v>
      </c>
      <c r="F882" s="198" t="s">
        <v>1090</v>
      </c>
      <c r="G882" s="196"/>
      <c r="H882" s="199">
        <v>28.2</v>
      </c>
      <c r="I882" s="200"/>
      <c r="J882" s="196"/>
      <c r="K882" s="196"/>
      <c r="L882" s="201"/>
      <c r="M882" s="202"/>
      <c r="N882" s="203"/>
      <c r="O882" s="203"/>
      <c r="P882" s="203"/>
      <c r="Q882" s="203"/>
      <c r="R882" s="203"/>
      <c r="S882" s="203"/>
      <c r="T882" s="204"/>
      <c r="AT882" s="205" t="s">
        <v>129</v>
      </c>
      <c r="AU882" s="205" t="s">
        <v>84</v>
      </c>
      <c r="AV882" s="13" t="s">
        <v>84</v>
      </c>
      <c r="AW882" s="13" t="s">
        <v>36</v>
      </c>
      <c r="AX882" s="13" t="s">
        <v>74</v>
      </c>
      <c r="AY882" s="205" t="s">
        <v>119</v>
      </c>
    </row>
    <row r="883" spans="1:65" s="13" customFormat="1" ht="11.25">
      <c r="B883" s="195"/>
      <c r="C883" s="196"/>
      <c r="D883" s="190" t="s">
        <v>129</v>
      </c>
      <c r="E883" s="197" t="s">
        <v>21</v>
      </c>
      <c r="F883" s="198" t="s">
        <v>1091</v>
      </c>
      <c r="G883" s="196"/>
      <c r="H883" s="199">
        <v>28.2</v>
      </c>
      <c r="I883" s="200"/>
      <c r="J883" s="196"/>
      <c r="K883" s="196"/>
      <c r="L883" s="201"/>
      <c r="M883" s="202"/>
      <c r="N883" s="203"/>
      <c r="O883" s="203"/>
      <c r="P883" s="203"/>
      <c r="Q883" s="203"/>
      <c r="R883" s="203"/>
      <c r="S883" s="203"/>
      <c r="T883" s="204"/>
      <c r="AT883" s="205" t="s">
        <v>129</v>
      </c>
      <c r="AU883" s="205" t="s">
        <v>84</v>
      </c>
      <c r="AV883" s="13" t="s">
        <v>84</v>
      </c>
      <c r="AW883" s="13" t="s">
        <v>36</v>
      </c>
      <c r="AX883" s="13" t="s">
        <v>74</v>
      </c>
      <c r="AY883" s="205" t="s">
        <v>119</v>
      </c>
    </row>
    <row r="884" spans="1:65" s="13" customFormat="1" ht="11.25">
      <c r="B884" s="195"/>
      <c r="C884" s="196"/>
      <c r="D884" s="190" t="s">
        <v>129</v>
      </c>
      <c r="E884" s="197" t="s">
        <v>21</v>
      </c>
      <c r="F884" s="198" t="s">
        <v>1092</v>
      </c>
      <c r="G884" s="196"/>
      <c r="H884" s="199">
        <v>28.2</v>
      </c>
      <c r="I884" s="200"/>
      <c r="J884" s="196"/>
      <c r="K884" s="196"/>
      <c r="L884" s="201"/>
      <c r="M884" s="202"/>
      <c r="N884" s="203"/>
      <c r="O884" s="203"/>
      <c r="P884" s="203"/>
      <c r="Q884" s="203"/>
      <c r="R884" s="203"/>
      <c r="S884" s="203"/>
      <c r="T884" s="204"/>
      <c r="AT884" s="205" t="s">
        <v>129</v>
      </c>
      <c r="AU884" s="205" t="s">
        <v>84</v>
      </c>
      <c r="AV884" s="13" t="s">
        <v>84</v>
      </c>
      <c r="AW884" s="13" t="s">
        <v>36</v>
      </c>
      <c r="AX884" s="13" t="s">
        <v>74</v>
      </c>
      <c r="AY884" s="205" t="s">
        <v>119</v>
      </c>
    </row>
    <row r="885" spans="1:65" s="13" customFormat="1" ht="11.25">
      <c r="B885" s="195"/>
      <c r="C885" s="196"/>
      <c r="D885" s="190" t="s">
        <v>129</v>
      </c>
      <c r="E885" s="197" t="s">
        <v>21</v>
      </c>
      <c r="F885" s="198" t="s">
        <v>1093</v>
      </c>
      <c r="G885" s="196"/>
      <c r="H885" s="199">
        <v>28.2</v>
      </c>
      <c r="I885" s="200"/>
      <c r="J885" s="196"/>
      <c r="K885" s="196"/>
      <c r="L885" s="201"/>
      <c r="M885" s="202"/>
      <c r="N885" s="203"/>
      <c r="O885" s="203"/>
      <c r="P885" s="203"/>
      <c r="Q885" s="203"/>
      <c r="R885" s="203"/>
      <c r="S885" s="203"/>
      <c r="T885" s="204"/>
      <c r="AT885" s="205" t="s">
        <v>129</v>
      </c>
      <c r="AU885" s="205" t="s">
        <v>84</v>
      </c>
      <c r="AV885" s="13" t="s">
        <v>84</v>
      </c>
      <c r="AW885" s="13" t="s">
        <v>36</v>
      </c>
      <c r="AX885" s="13" t="s">
        <v>74</v>
      </c>
      <c r="AY885" s="205" t="s">
        <v>119</v>
      </c>
    </row>
    <row r="886" spans="1:65" s="13" customFormat="1" ht="11.25">
      <c r="B886" s="195"/>
      <c r="C886" s="196"/>
      <c r="D886" s="190" t="s">
        <v>129</v>
      </c>
      <c r="E886" s="197" t="s">
        <v>21</v>
      </c>
      <c r="F886" s="198" t="s">
        <v>1094</v>
      </c>
      <c r="G886" s="196"/>
      <c r="H886" s="199">
        <v>14.4</v>
      </c>
      <c r="I886" s="200"/>
      <c r="J886" s="196"/>
      <c r="K886" s="196"/>
      <c r="L886" s="201"/>
      <c r="M886" s="202"/>
      <c r="N886" s="203"/>
      <c r="O886" s="203"/>
      <c r="P886" s="203"/>
      <c r="Q886" s="203"/>
      <c r="R886" s="203"/>
      <c r="S886" s="203"/>
      <c r="T886" s="204"/>
      <c r="AT886" s="205" t="s">
        <v>129</v>
      </c>
      <c r="AU886" s="205" t="s">
        <v>84</v>
      </c>
      <c r="AV886" s="13" t="s">
        <v>84</v>
      </c>
      <c r="AW886" s="13" t="s">
        <v>36</v>
      </c>
      <c r="AX886" s="13" t="s">
        <v>74</v>
      </c>
      <c r="AY886" s="205" t="s">
        <v>119</v>
      </c>
    </row>
    <row r="887" spans="1:65" s="13" customFormat="1" ht="11.25">
      <c r="B887" s="195"/>
      <c r="C887" s="196"/>
      <c r="D887" s="190" t="s">
        <v>129</v>
      </c>
      <c r="E887" s="197" t="s">
        <v>21</v>
      </c>
      <c r="F887" s="198" t="s">
        <v>1095</v>
      </c>
      <c r="G887" s="196"/>
      <c r="H887" s="199">
        <v>18.399999999999999</v>
      </c>
      <c r="I887" s="200"/>
      <c r="J887" s="196"/>
      <c r="K887" s="196"/>
      <c r="L887" s="201"/>
      <c r="M887" s="202"/>
      <c r="N887" s="203"/>
      <c r="O887" s="203"/>
      <c r="P887" s="203"/>
      <c r="Q887" s="203"/>
      <c r="R887" s="203"/>
      <c r="S887" s="203"/>
      <c r="T887" s="204"/>
      <c r="AT887" s="205" t="s">
        <v>129</v>
      </c>
      <c r="AU887" s="205" t="s">
        <v>84</v>
      </c>
      <c r="AV887" s="13" t="s">
        <v>84</v>
      </c>
      <c r="AW887" s="13" t="s">
        <v>36</v>
      </c>
      <c r="AX887" s="13" t="s">
        <v>74</v>
      </c>
      <c r="AY887" s="205" t="s">
        <v>119</v>
      </c>
    </row>
    <row r="888" spans="1:65" s="13" customFormat="1" ht="11.25">
      <c r="B888" s="195"/>
      <c r="C888" s="196"/>
      <c r="D888" s="190" t="s">
        <v>129</v>
      </c>
      <c r="E888" s="197" t="s">
        <v>21</v>
      </c>
      <c r="F888" s="198" t="s">
        <v>1096</v>
      </c>
      <c r="G888" s="196"/>
      <c r="H888" s="199">
        <v>18.399999999999999</v>
      </c>
      <c r="I888" s="200"/>
      <c r="J888" s="196"/>
      <c r="K888" s="196"/>
      <c r="L888" s="201"/>
      <c r="M888" s="202"/>
      <c r="N888" s="203"/>
      <c r="O888" s="203"/>
      <c r="P888" s="203"/>
      <c r="Q888" s="203"/>
      <c r="R888" s="203"/>
      <c r="S888" s="203"/>
      <c r="T888" s="204"/>
      <c r="AT888" s="205" t="s">
        <v>129</v>
      </c>
      <c r="AU888" s="205" t="s">
        <v>84</v>
      </c>
      <c r="AV888" s="13" t="s">
        <v>84</v>
      </c>
      <c r="AW888" s="13" t="s">
        <v>36</v>
      </c>
      <c r="AX888" s="13" t="s">
        <v>74</v>
      </c>
      <c r="AY888" s="205" t="s">
        <v>119</v>
      </c>
    </row>
    <row r="889" spans="1:65" s="13" customFormat="1" ht="11.25">
      <c r="B889" s="195"/>
      <c r="C889" s="196"/>
      <c r="D889" s="190" t="s">
        <v>129</v>
      </c>
      <c r="E889" s="197" t="s">
        <v>21</v>
      </c>
      <c r="F889" s="198" t="s">
        <v>1097</v>
      </c>
      <c r="G889" s="196"/>
      <c r="H889" s="199">
        <v>18.399999999999999</v>
      </c>
      <c r="I889" s="200"/>
      <c r="J889" s="196"/>
      <c r="K889" s="196"/>
      <c r="L889" s="201"/>
      <c r="M889" s="202"/>
      <c r="N889" s="203"/>
      <c r="O889" s="203"/>
      <c r="P889" s="203"/>
      <c r="Q889" s="203"/>
      <c r="R889" s="203"/>
      <c r="S889" s="203"/>
      <c r="T889" s="204"/>
      <c r="AT889" s="205" t="s">
        <v>129</v>
      </c>
      <c r="AU889" s="205" t="s">
        <v>84</v>
      </c>
      <c r="AV889" s="13" t="s">
        <v>84</v>
      </c>
      <c r="AW889" s="13" t="s">
        <v>36</v>
      </c>
      <c r="AX889" s="13" t="s">
        <v>74</v>
      </c>
      <c r="AY889" s="205" t="s">
        <v>119</v>
      </c>
    </row>
    <row r="890" spans="1:65" s="13" customFormat="1" ht="11.25">
      <c r="B890" s="195"/>
      <c r="C890" s="196"/>
      <c r="D890" s="190" t="s">
        <v>129</v>
      </c>
      <c r="E890" s="197" t="s">
        <v>21</v>
      </c>
      <c r="F890" s="198" t="s">
        <v>1098</v>
      </c>
      <c r="G890" s="196"/>
      <c r="H890" s="199">
        <v>151.19999999999999</v>
      </c>
      <c r="I890" s="200"/>
      <c r="J890" s="196"/>
      <c r="K890" s="196"/>
      <c r="L890" s="201"/>
      <c r="M890" s="202"/>
      <c r="N890" s="203"/>
      <c r="O890" s="203"/>
      <c r="P890" s="203"/>
      <c r="Q890" s="203"/>
      <c r="R890" s="203"/>
      <c r="S890" s="203"/>
      <c r="T890" s="204"/>
      <c r="AT890" s="205" t="s">
        <v>129</v>
      </c>
      <c r="AU890" s="205" t="s">
        <v>84</v>
      </c>
      <c r="AV890" s="13" t="s">
        <v>84</v>
      </c>
      <c r="AW890" s="13" t="s">
        <v>36</v>
      </c>
      <c r="AX890" s="13" t="s">
        <v>74</v>
      </c>
      <c r="AY890" s="205" t="s">
        <v>119</v>
      </c>
    </row>
    <row r="891" spans="1:65" s="14" customFormat="1" ht="11.25">
      <c r="B891" s="206"/>
      <c r="C891" s="207"/>
      <c r="D891" s="190" t="s">
        <v>129</v>
      </c>
      <c r="E891" s="208" t="s">
        <v>21</v>
      </c>
      <c r="F891" s="209" t="s">
        <v>132</v>
      </c>
      <c r="G891" s="207"/>
      <c r="H891" s="210">
        <v>1352</v>
      </c>
      <c r="I891" s="211"/>
      <c r="J891" s="207"/>
      <c r="K891" s="207"/>
      <c r="L891" s="212"/>
      <c r="M891" s="213"/>
      <c r="N891" s="214"/>
      <c r="O891" s="214"/>
      <c r="P891" s="214"/>
      <c r="Q891" s="214"/>
      <c r="R891" s="214"/>
      <c r="S891" s="214"/>
      <c r="T891" s="215"/>
      <c r="AT891" s="216" t="s">
        <v>129</v>
      </c>
      <c r="AU891" s="216" t="s">
        <v>84</v>
      </c>
      <c r="AV891" s="14" t="s">
        <v>126</v>
      </c>
      <c r="AW891" s="14" t="s">
        <v>36</v>
      </c>
      <c r="AX891" s="14" t="s">
        <v>79</v>
      </c>
      <c r="AY891" s="216" t="s">
        <v>119</v>
      </c>
    </row>
    <row r="892" spans="1:65" s="13" customFormat="1" ht="11.25">
      <c r="B892" s="195"/>
      <c r="C892" s="196"/>
      <c r="D892" s="190" t="s">
        <v>129</v>
      </c>
      <c r="E892" s="196"/>
      <c r="F892" s="198" t="s">
        <v>1099</v>
      </c>
      <c r="G892" s="196"/>
      <c r="H892" s="199">
        <v>1419.6</v>
      </c>
      <c r="I892" s="200"/>
      <c r="J892" s="196"/>
      <c r="K892" s="196"/>
      <c r="L892" s="201"/>
      <c r="M892" s="202"/>
      <c r="N892" s="203"/>
      <c r="O892" s="203"/>
      <c r="P892" s="203"/>
      <c r="Q892" s="203"/>
      <c r="R892" s="203"/>
      <c r="S892" s="203"/>
      <c r="T892" s="204"/>
      <c r="AT892" s="205" t="s">
        <v>129</v>
      </c>
      <c r="AU892" s="205" t="s">
        <v>84</v>
      </c>
      <c r="AV892" s="13" t="s">
        <v>84</v>
      </c>
      <c r="AW892" s="13" t="s">
        <v>4</v>
      </c>
      <c r="AX892" s="13" t="s">
        <v>79</v>
      </c>
      <c r="AY892" s="205" t="s">
        <v>119</v>
      </c>
    </row>
    <row r="893" spans="1:65" s="2" customFormat="1" ht="24.2" customHeight="1">
      <c r="A893" s="37"/>
      <c r="B893" s="38"/>
      <c r="C893" s="177" t="s">
        <v>1100</v>
      </c>
      <c r="D893" s="177" t="s">
        <v>122</v>
      </c>
      <c r="E893" s="178" t="s">
        <v>1101</v>
      </c>
      <c r="F893" s="179" t="s">
        <v>1102</v>
      </c>
      <c r="G893" s="180" t="s">
        <v>173</v>
      </c>
      <c r="H893" s="181">
        <v>26.571999999999999</v>
      </c>
      <c r="I893" s="182"/>
      <c r="J893" s="183">
        <f>ROUND(I893*H893,2)</f>
        <v>0</v>
      </c>
      <c r="K893" s="179" t="s">
        <v>135</v>
      </c>
      <c r="L893" s="42"/>
      <c r="M893" s="184" t="s">
        <v>21</v>
      </c>
      <c r="N893" s="185" t="s">
        <v>45</v>
      </c>
      <c r="O893" s="67"/>
      <c r="P893" s="186">
        <f>O893*H893</f>
        <v>0</v>
      </c>
      <c r="Q893" s="186">
        <v>0</v>
      </c>
      <c r="R893" s="186">
        <f>Q893*H893</f>
        <v>0</v>
      </c>
      <c r="S893" s="186">
        <v>0</v>
      </c>
      <c r="T893" s="187">
        <f>S893*H893</f>
        <v>0</v>
      </c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R893" s="188" t="s">
        <v>341</v>
      </c>
      <c r="AT893" s="188" t="s">
        <v>122</v>
      </c>
      <c r="AU893" s="188" t="s">
        <v>84</v>
      </c>
      <c r="AY893" s="19" t="s">
        <v>119</v>
      </c>
      <c r="BE893" s="189">
        <f>IF(N893="základní",J893,0)</f>
        <v>0</v>
      </c>
      <c r="BF893" s="189">
        <f>IF(N893="snížená",J893,0)</f>
        <v>0</v>
      </c>
      <c r="BG893" s="189">
        <f>IF(N893="zákl. přenesená",J893,0)</f>
        <v>0</v>
      </c>
      <c r="BH893" s="189">
        <f>IF(N893="sníž. přenesená",J893,0)</f>
        <v>0</v>
      </c>
      <c r="BI893" s="189">
        <f>IF(N893="nulová",J893,0)</f>
        <v>0</v>
      </c>
      <c r="BJ893" s="19" t="s">
        <v>79</v>
      </c>
      <c r="BK893" s="189">
        <f>ROUND(I893*H893,2)</f>
        <v>0</v>
      </c>
      <c r="BL893" s="19" t="s">
        <v>341</v>
      </c>
      <c r="BM893" s="188" t="s">
        <v>1103</v>
      </c>
    </row>
    <row r="894" spans="1:65" s="2" customFormat="1" ht="29.25">
      <c r="A894" s="37"/>
      <c r="B894" s="38"/>
      <c r="C894" s="39"/>
      <c r="D894" s="190" t="s">
        <v>128</v>
      </c>
      <c r="E894" s="39"/>
      <c r="F894" s="191" t="s">
        <v>1104</v>
      </c>
      <c r="G894" s="39"/>
      <c r="H894" s="39"/>
      <c r="I894" s="192"/>
      <c r="J894" s="39"/>
      <c r="K894" s="39"/>
      <c r="L894" s="42"/>
      <c r="M894" s="193"/>
      <c r="N894" s="194"/>
      <c r="O894" s="67"/>
      <c r="P894" s="67"/>
      <c r="Q894" s="67"/>
      <c r="R894" s="67"/>
      <c r="S894" s="67"/>
      <c r="T894" s="68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T894" s="19" t="s">
        <v>128</v>
      </c>
      <c r="AU894" s="19" t="s">
        <v>84</v>
      </c>
    </row>
    <row r="895" spans="1:65" s="2" customFormat="1" ht="11.25">
      <c r="A895" s="37"/>
      <c r="B895" s="38"/>
      <c r="C895" s="39"/>
      <c r="D895" s="217" t="s">
        <v>138</v>
      </c>
      <c r="E895" s="39"/>
      <c r="F895" s="218" t="s">
        <v>1105</v>
      </c>
      <c r="G895" s="39"/>
      <c r="H895" s="39"/>
      <c r="I895" s="192"/>
      <c r="J895" s="39"/>
      <c r="K895" s="39"/>
      <c r="L895" s="42"/>
      <c r="M895" s="193"/>
      <c r="N895" s="194"/>
      <c r="O895" s="67"/>
      <c r="P895" s="67"/>
      <c r="Q895" s="67"/>
      <c r="R895" s="67"/>
      <c r="S895" s="67"/>
      <c r="T895" s="68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T895" s="19" t="s">
        <v>138</v>
      </c>
      <c r="AU895" s="19" t="s">
        <v>84</v>
      </c>
    </row>
    <row r="896" spans="1:65" s="15" customFormat="1" ht="11.25">
      <c r="B896" s="219"/>
      <c r="C896" s="220"/>
      <c r="D896" s="190" t="s">
        <v>129</v>
      </c>
      <c r="E896" s="221" t="s">
        <v>21</v>
      </c>
      <c r="F896" s="222" t="s">
        <v>533</v>
      </c>
      <c r="G896" s="220"/>
      <c r="H896" s="221" t="s">
        <v>21</v>
      </c>
      <c r="I896" s="223"/>
      <c r="J896" s="220"/>
      <c r="K896" s="220"/>
      <c r="L896" s="224"/>
      <c r="M896" s="225"/>
      <c r="N896" s="226"/>
      <c r="O896" s="226"/>
      <c r="P896" s="226"/>
      <c r="Q896" s="226"/>
      <c r="R896" s="226"/>
      <c r="S896" s="226"/>
      <c r="T896" s="227"/>
      <c r="AT896" s="228" t="s">
        <v>129</v>
      </c>
      <c r="AU896" s="228" t="s">
        <v>84</v>
      </c>
      <c r="AV896" s="15" t="s">
        <v>79</v>
      </c>
      <c r="AW896" s="15" t="s">
        <v>36</v>
      </c>
      <c r="AX896" s="15" t="s">
        <v>74</v>
      </c>
      <c r="AY896" s="228" t="s">
        <v>119</v>
      </c>
    </row>
    <row r="897" spans="1:65" s="13" customFormat="1" ht="11.25">
      <c r="B897" s="195"/>
      <c r="C897" s="196"/>
      <c r="D897" s="190" t="s">
        <v>129</v>
      </c>
      <c r="E897" s="197" t="s">
        <v>21</v>
      </c>
      <c r="F897" s="198" t="s">
        <v>534</v>
      </c>
      <c r="G897" s="196"/>
      <c r="H897" s="199">
        <v>26.571999999999999</v>
      </c>
      <c r="I897" s="200"/>
      <c r="J897" s="196"/>
      <c r="K897" s="196"/>
      <c r="L897" s="201"/>
      <c r="M897" s="202"/>
      <c r="N897" s="203"/>
      <c r="O897" s="203"/>
      <c r="P897" s="203"/>
      <c r="Q897" s="203"/>
      <c r="R897" s="203"/>
      <c r="S897" s="203"/>
      <c r="T897" s="204"/>
      <c r="AT897" s="205" t="s">
        <v>129</v>
      </c>
      <c r="AU897" s="205" t="s">
        <v>84</v>
      </c>
      <c r="AV897" s="13" t="s">
        <v>84</v>
      </c>
      <c r="AW897" s="13" t="s">
        <v>36</v>
      </c>
      <c r="AX897" s="13" t="s">
        <v>74</v>
      </c>
      <c r="AY897" s="205" t="s">
        <v>119</v>
      </c>
    </row>
    <row r="898" spans="1:65" s="14" customFormat="1" ht="11.25">
      <c r="B898" s="206"/>
      <c r="C898" s="207"/>
      <c r="D898" s="190" t="s">
        <v>129</v>
      </c>
      <c r="E898" s="208" t="s">
        <v>21</v>
      </c>
      <c r="F898" s="209" t="s">
        <v>132</v>
      </c>
      <c r="G898" s="207"/>
      <c r="H898" s="210">
        <v>26.571999999999999</v>
      </c>
      <c r="I898" s="211"/>
      <c r="J898" s="207"/>
      <c r="K898" s="207"/>
      <c r="L898" s="212"/>
      <c r="M898" s="213"/>
      <c r="N898" s="214"/>
      <c r="O898" s="214"/>
      <c r="P898" s="214"/>
      <c r="Q898" s="214"/>
      <c r="R898" s="214"/>
      <c r="S898" s="214"/>
      <c r="T898" s="215"/>
      <c r="AT898" s="216" t="s">
        <v>129</v>
      </c>
      <c r="AU898" s="216" t="s">
        <v>84</v>
      </c>
      <c r="AV898" s="14" t="s">
        <v>126</v>
      </c>
      <c r="AW898" s="14" t="s">
        <v>36</v>
      </c>
      <c r="AX898" s="14" t="s">
        <v>79</v>
      </c>
      <c r="AY898" s="216" t="s">
        <v>119</v>
      </c>
    </row>
    <row r="899" spans="1:65" s="2" customFormat="1" ht="16.5" customHeight="1">
      <c r="A899" s="37"/>
      <c r="B899" s="38"/>
      <c r="C899" s="229" t="s">
        <v>1106</v>
      </c>
      <c r="D899" s="229" t="s">
        <v>204</v>
      </c>
      <c r="E899" s="230" t="s">
        <v>1059</v>
      </c>
      <c r="F899" s="231" t="s">
        <v>1060</v>
      </c>
      <c r="G899" s="232" t="s">
        <v>173</v>
      </c>
      <c r="H899" s="233">
        <v>27.901</v>
      </c>
      <c r="I899" s="234"/>
      <c r="J899" s="235">
        <f>ROUND(I899*H899,2)</f>
        <v>0</v>
      </c>
      <c r="K899" s="231" t="s">
        <v>135</v>
      </c>
      <c r="L899" s="236"/>
      <c r="M899" s="237" t="s">
        <v>21</v>
      </c>
      <c r="N899" s="238" t="s">
        <v>45</v>
      </c>
      <c r="O899" s="67"/>
      <c r="P899" s="186">
        <f>O899*H899</f>
        <v>0</v>
      </c>
      <c r="Q899" s="186">
        <v>0</v>
      </c>
      <c r="R899" s="186">
        <f>Q899*H899</f>
        <v>0</v>
      </c>
      <c r="S899" s="186">
        <v>0</v>
      </c>
      <c r="T899" s="187">
        <f>S899*H899</f>
        <v>0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8" t="s">
        <v>467</v>
      </c>
      <c r="AT899" s="188" t="s">
        <v>204</v>
      </c>
      <c r="AU899" s="188" t="s">
        <v>84</v>
      </c>
      <c r="AY899" s="19" t="s">
        <v>119</v>
      </c>
      <c r="BE899" s="189">
        <f>IF(N899="základní",J899,0)</f>
        <v>0</v>
      </c>
      <c r="BF899" s="189">
        <f>IF(N899="snížená",J899,0)</f>
        <v>0</v>
      </c>
      <c r="BG899" s="189">
        <f>IF(N899="zákl. přenesená",J899,0)</f>
        <v>0</v>
      </c>
      <c r="BH899" s="189">
        <f>IF(N899="sníž. přenesená",J899,0)</f>
        <v>0</v>
      </c>
      <c r="BI899" s="189">
        <f>IF(N899="nulová",J899,0)</f>
        <v>0</v>
      </c>
      <c r="BJ899" s="19" t="s">
        <v>79</v>
      </c>
      <c r="BK899" s="189">
        <f>ROUND(I899*H899,2)</f>
        <v>0</v>
      </c>
      <c r="BL899" s="19" t="s">
        <v>341</v>
      </c>
      <c r="BM899" s="188" t="s">
        <v>1107</v>
      </c>
    </row>
    <row r="900" spans="1:65" s="2" customFormat="1" ht="11.25">
      <c r="A900" s="37"/>
      <c r="B900" s="38"/>
      <c r="C900" s="39"/>
      <c r="D900" s="190" t="s">
        <v>128</v>
      </c>
      <c r="E900" s="39"/>
      <c r="F900" s="191" t="s">
        <v>1060</v>
      </c>
      <c r="G900" s="39"/>
      <c r="H900" s="39"/>
      <c r="I900" s="192"/>
      <c r="J900" s="39"/>
      <c r="K900" s="39"/>
      <c r="L900" s="42"/>
      <c r="M900" s="193"/>
      <c r="N900" s="194"/>
      <c r="O900" s="67"/>
      <c r="P900" s="67"/>
      <c r="Q900" s="67"/>
      <c r="R900" s="67"/>
      <c r="S900" s="67"/>
      <c r="T900" s="68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T900" s="19" t="s">
        <v>128</v>
      </c>
      <c r="AU900" s="19" t="s">
        <v>84</v>
      </c>
    </row>
    <row r="901" spans="1:65" s="2" customFormat="1" ht="11.25">
      <c r="A901" s="37"/>
      <c r="B901" s="38"/>
      <c r="C901" s="39"/>
      <c r="D901" s="217" t="s">
        <v>138</v>
      </c>
      <c r="E901" s="39"/>
      <c r="F901" s="218" t="s">
        <v>1062</v>
      </c>
      <c r="G901" s="39"/>
      <c r="H901" s="39"/>
      <c r="I901" s="192"/>
      <c r="J901" s="39"/>
      <c r="K901" s="39"/>
      <c r="L901" s="42"/>
      <c r="M901" s="193"/>
      <c r="N901" s="194"/>
      <c r="O901" s="67"/>
      <c r="P901" s="67"/>
      <c r="Q901" s="67"/>
      <c r="R901" s="67"/>
      <c r="S901" s="67"/>
      <c r="T901" s="68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T901" s="19" t="s">
        <v>138</v>
      </c>
      <c r="AU901" s="19" t="s">
        <v>84</v>
      </c>
    </row>
    <row r="902" spans="1:65" s="13" customFormat="1" ht="11.25">
      <c r="B902" s="195"/>
      <c r="C902" s="196"/>
      <c r="D902" s="190" t="s">
        <v>129</v>
      </c>
      <c r="E902" s="196"/>
      <c r="F902" s="198" t="s">
        <v>1108</v>
      </c>
      <c r="G902" s="196"/>
      <c r="H902" s="199">
        <v>27.901</v>
      </c>
      <c r="I902" s="200"/>
      <c r="J902" s="196"/>
      <c r="K902" s="196"/>
      <c r="L902" s="201"/>
      <c r="M902" s="202"/>
      <c r="N902" s="203"/>
      <c r="O902" s="203"/>
      <c r="P902" s="203"/>
      <c r="Q902" s="203"/>
      <c r="R902" s="203"/>
      <c r="S902" s="203"/>
      <c r="T902" s="204"/>
      <c r="AT902" s="205" t="s">
        <v>129</v>
      </c>
      <c r="AU902" s="205" t="s">
        <v>84</v>
      </c>
      <c r="AV902" s="13" t="s">
        <v>84</v>
      </c>
      <c r="AW902" s="13" t="s">
        <v>4</v>
      </c>
      <c r="AX902" s="13" t="s">
        <v>79</v>
      </c>
      <c r="AY902" s="205" t="s">
        <v>119</v>
      </c>
    </row>
    <row r="903" spans="1:65" s="2" customFormat="1" ht="21.75" customHeight="1">
      <c r="A903" s="37"/>
      <c r="B903" s="38"/>
      <c r="C903" s="229" t="s">
        <v>1109</v>
      </c>
      <c r="D903" s="229" t="s">
        <v>204</v>
      </c>
      <c r="E903" s="230" t="s">
        <v>1065</v>
      </c>
      <c r="F903" s="231" t="s">
        <v>1066</v>
      </c>
      <c r="G903" s="232" t="s">
        <v>125</v>
      </c>
      <c r="H903" s="233">
        <v>441</v>
      </c>
      <c r="I903" s="234"/>
      <c r="J903" s="235">
        <f>ROUND(I903*H903,2)</f>
        <v>0</v>
      </c>
      <c r="K903" s="231" t="s">
        <v>135</v>
      </c>
      <c r="L903" s="236"/>
      <c r="M903" s="237" t="s">
        <v>21</v>
      </c>
      <c r="N903" s="238" t="s">
        <v>45</v>
      </c>
      <c r="O903" s="67"/>
      <c r="P903" s="186">
        <f>O903*H903</f>
        <v>0</v>
      </c>
      <c r="Q903" s="186">
        <v>0</v>
      </c>
      <c r="R903" s="186">
        <f>Q903*H903</f>
        <v>0</v>
      </c>
      <c r="S903" s="186">
        <v>0</v>
      </c>
      <c r="T903" s="187">
        <f>S903*H903</f>
        <v>0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8" t="s">
        <v>467</v>
      </c>
      <c r="AT903" s="188" t="s">
        <v>204</v>
      </c>
      <c r="AU903" s="188" t="s">
        <v>84</v>
      </c>
      <c r="AY903" s="19" t="s">
        <v>119</v>
      </c>
      <c r="BE903" s="189">
        <f>IF(N903="základní",J903,0)</f>
        <v>0</v>
      </c>
      <c r="BF903" s="189">
        <f>IF(N903="snížená",J903,0)</f>
        <v>0</v>
      </c>
      <c r="BG903" s="189">
        <f>IF(N903="zákl. přenesená",J903,0)</f>
        <v>0</v>
      </c>
      <c r="BH903" s="189">
        <f>IF(N903="sníž. přenesená",J903,0)</f>
        <v>0</v>
      </c>
      <c r="BI903" s="189">
        <f>IF(N903="nulová",J903,0)</f>
        <v>0</v>
      </c>
      <c r="BJ903" s="19" t="s">
        <v>79</v>
      </c>
      <c r="BK903" s="189">
        <f>ROUND(I903*H903,2)</f>
        <v>0</v>
      </c>
      <c r="BL903" s="19" t="s">
        <v>341</v>
      </c>
      <c r="BM903" s="188" t="s">
        <v>1110</v>
      </c>
    </row>
    <row r="904" spans="1:65" s="2" customFormat="1" ht="11.25">
      <c r="A904" s="37"/>
      <c r="B904" s="38"/>
      <c r="C904" s="39"/>
      <c r="D904" s="190" t="s">
        <v>128</v>
      </c>
      <c r="E904" s="39"/>
      <c r="F904" s="191" t="s">
        <v>1066</v>
      </c>
      <c r="G904" s="39"/>
      <c r="H904" s="39"/>
      <c r="I904" s="192"/>
      <c r="J904" s="39"/>
      <c r="K904" s="39"/>
      <c r="L904" s="42"/>
      <c r="M904" s="193"/>
      <c r="N904" s="194"/>
      <c r="O904" s="67"/>
      <c r="P904" s="67"/>
      <c r="Q904" s="67"/>
      <c r="R904" s="67"/>
      <c r="S904" s="67"/>
      <c r="T904" s="68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T904" s="19" t="s">
        <v>128</v>
      </c>
      <c r="AU904" s="19" t="s">
        <v>84</v>
      </c>
    </row>
    <row r="905" spans="1:65" s="2" customFormat="1" ht="11.25">
      <c r="A905" s="37"/>
      <c r="B905" s="38"/>
      <c r="C905" s="39"/>
      <c r="D905" s="217" t="s">
        <v>138</v>
      </c>
      <c r="E905" s="39"/>
      <c r="F905" s="218" t="s">
        <v>1068</v>
      </c>
      <c r="G905" s="39"/>
      <c r="H905" s="39"/>
      <c r="I905" s="192"/>
      <c r="J905" s="39"/>
      <c r="K905" s="39"/>
      <c r="L905" s="42"/>
      <c r="M905" s="193"/>
      <c r="N905" s="194"/>
      <c r="O905" s="67"/>
      <c r="P905" s="67"/>
      <c r="Q905" s="67"/>
      <c r="R905" s="67"/>
      <c r="S905" s="67"/>
      <c r="T905" s="68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T905" s="19" t="s">
        <v>138</v>
      </c>
      <c r="AU905" s="19" t="s">
        <v>84</v>
      </c>
    </row>
    <row r="906" spans="1:65" s="13" customFormat="1" ht="11.25">
      <c r="B906" s="195"/>
      <c r="C906" s="196"/>
      <c r="D906" s="190" t="s">
        <v>129</v>
      </c>
      <c r="E906" s="196"/>
      <c r="F906" s="198" t="s">
        <v>1111</v>
      </c>
      <c r="G906" s="196"/>
      <c r="H906" s="199">
        <v>441</v>
      </c>
      <c r="I906" s="200"/>
      <c r="J906" s="196"/>
      <c r="K906" s="196"/>
      <c r="L906" s="201"/>
      <c r="M906" s="202"/>
      <c r="N906" s="203"/>
      <c r="O906" s="203"/>
      <c r="P906" s="203"/>
      <c r="Q906" s="203"/>
      <c r="R906" s="203"/>
      <c r="S906" s="203"/>
      <c r="T906" s="204"/>
      <c r="AT906" s="205" t="s">
        <v>129</v>
      </c>
      <c r="AU906" s="205" t="s">
        <v>84</v>
      </c>
      <c r="AV906" s="13" t="s">
        <v>84</v>
      </c>
      <c r="AW906" s="13" t="s">
        <v>4</v>
      </c>
      <c r="AX906" s="13" t="s">
        <v>79</v>
      </c>
      <c r="AY906" s="205" t="s">
        <v>119</v>
      </c>
    </row>
    <row r="907" spans="1:65" s="2" customFormat="1" ht="24.2" customHeight="1">
      <c r="A907" s="37"/>
      <c r="B907" s="38"/>
      <c r="C907" s="177" t="s">
        <v>1112</v>
      </c>
      <c r="D907" s="177" t="s">
        <v>122</v>
      </c>
      <c r="E907" s="178" t="s">
        <v>1113</v>
      </c>
      <c r="F907" s="179" t="s">
        <v>1114</v>
      </c>
      <c r="G907" s="180" t="s">
        <v>173</v>
      </c>
      <c r="H907" s="181">
        <v>12.5</v>
      </c>
      <c r="I907" s="182"/>
      <c r="J907" s="183">
        <f>ROUND(I907*H907,2)</f>
        <v>0</v>
      </c>
      <c r="K907" s="179" t="s">
        <v>135</v>
      </c>
      <c r="L907" s="42"/>
      <c r="M907" s="184" t="s">
        <v>21</v>
      </c>
      <c r="N907" s="185" t="s">
        <v>45</v>
      </c>
      <c r="O907" s="67"/>
      <c r="P907" s="186">
        <f>O907*H907</f>
        <v>0</v>
      </c>
      <c r="Q907" s="186">
        <v>2.0000000000000001E-4</v>
      </c>
      <c r="R907" s="186">
        <f>Q907*H907</f>
        <v>2.5000000000000001E-3</v>
      </c>
      <c r="S907" s="186">
        <v>0</v>
      </c>
      <c r="T907" s="187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8" t="s">
        <v>341</v>
      </c>
      <c r="AT907" s="188" t="s">
        <v>122</v>
      </c>
      <c r="AU907" s="188" t="s">
        <v>84</v>
      </c>
      <c r="AY907" s="19" t="s">
        <v>119</v>
      </c>
      <c r="BE907" s="189">
        <f>IF(N907="základní",J907,0)</f>
        <v>0</v>
      </c>
      <c r="BF907" s="189">
        <f>IF(N907="snížená",J907,0)</f>
        <v>0</v>
      </c>
      <c r="BG907" s="189">
        <f>IF(N907="zákl. přenesená",J907,0)</f>
        <v>0</v>
      </c>
      <c r="BH907" s="189">
        <f>IF(N907="sníž. přenesená",J907,0)</f>
        <v>0</v>
      </c>
      <c r="BI907" s="189">
        <f>IF(N907="nulová",J907,0)</f>
        <v>0</v>
      </c>
      <c r="BJ907" s="19" t="s">
        <v>79</v>
      </c>
      <c r="BK907" s="189">
        <f>ROUND(I907*H907,2)</f>
        <v>0</v>
      </c>
      <c r="BL907" s="19" t="s">
        <v>341</v>
      </c>
      <c r="BM907" s="188" t="s">
        <v>1115</v>
      </c>
    </row>
    <row r="908" spans="1:65" s="2" customFormat="1" ht="19.5">
      <c r="A908" s="37"/>
      <c r="B908" s="38"/>
      <c r="C908" s="39"/>
      <c r="D908" s="190" t="s">
        <v>128</v>
      </c>
      <c r="E908" s="39"/>
      <c r="F908" s="191" t="s">
        <v>1116</v>
      </c>
      <c r="G908" s="39"/>
      <c r="H908" s="39"/>
      <c r="I908" s="192"/>
      <c r="J908" s="39"/>
      <c r="K908" s="39"/>
      <c r="L908" s="42"/>
      <c r="M908" s="193"/>
      <c r="N908" s="194"/>
      <c r="O908" s="67"/>
      <c r="P908" s="67"/>
      <c r="Q908" s="67"/>
      <c r="R908" s="67"/>
      <c r="S908" s="67"/>
      <c r="T908" s="68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19" t="s">
        <v>128</v>
      </c>
      <c r="AU908" s="19" t="s">
        <v>84</v>
      </c>
    </row>
    <row r="909" spans="1:65" s="2" customFormat="1" ht="11.25">
      <c r="A909" s="37"/>
      <c r="B909" s="38"/>
      <c r="C909" s="39"/>
      <c r="D909" s="217" t="s">
        <v>138</v>
      </c>
      <c r="E909" s="39"/>
      <c r="F909" s="218" t="s">
        <v>1117</v>
      </c>
      <c r="G909" s="39"/>
      <c r="H909" s="39"/>
      <c r="I909" s="192"/>
      <c r="J909" s="39"/>
      <c r="K909" s="39"/>
      <c r="L909" s="42"/>
      <c r="M909" s="193"/>
      <c r="N909" s="194"/>
      <c r="O909" s="67"/>
      <c r="P909" s="67"/>
      <c r="Q909" s="67"/>
      <c r="R909" s="67"/>
      <c r="S909" s="67"/>
      <c r="T909" s="68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T909" s="19" t="s">
        <v>138</v>
      </c>
      <c r="AU909" s="19" t="s">
        <v>84</v>
      </c>
    </row>
    <row r="910" spans="1:65" s="13" customFormat="1" ht="11.25">
      <c r="B910" s="195"/>
      <c r="C910" s="196"/>
      <c r="D910" s="190" t="s">
        <v>129</v>
      </c>
      <c r="E910" s="197" t="s">
        <v>21</v>
      </c>
      <c r="F910" s="198" t="s">
        <v>1118</v>
      </c>
      <c r="G910" s="196"/>
      <c r="H910" s="199">
        <v>12.5</v>
      </c>
      <c r="I910" s="200"/>
      <c r="J910" s="196"/>
      <c r="K910" s="196"/>
      <c r="L910" s="201"/>
      <c r="M910" s="202"/>
      <c r="N910" s="203"/>
      <c r="O910" s="203"/>
      <c r="P910" s="203"/>
      <c r="Q910" s="203"/>
      <c r="R910" s="203"/>
      <c r="S910" s="203"/>
      <c r="T910" s="204"/>
      <c r="AT910" s="205" t="s">
        <v>129</v>
      </c>
      <c r="AU910" s="205" t="s">
        <v>84</v>
      </c>
      <c r="AV910" s="13" t="s">
        <v>84</v>
      </c>
      <c r="AW910" s="13" t="s">
        <v>36</v>
      </c>
      <c r="AX910" s="13" t="s">
        <v>79</v>
      </c>
      <c r="AY910" s="205" t="s">
        <v>119</v>
      </c>
    </row>
    <row r="911" spans="1:65" s="2" customFormat="1" ht="24.2" customHeight="1">
      <c r="A911" s="37"/>
      <c r="B911" s="38"/>
      <c r="C911" s="177" t="s">
        <v>1119</v>
      </c>
      <c r="D911" s="177" t="s">
        <v>122</v>
      </c>
      <c r="E911" s="178" t="s">
        <v>1120</v>
      </c>
      <c r="F911" s="179" t="s">
        <v>1121</v>
      </c>
      <c r="G911" s="180" t="s">
        <v>173</v>
      </c>
      <c r="H911" s="181">
        <v>12.5</v>
      </c>
      <c r="I911" s="182"/>
      <c r="J911" s="183">
        <f>ROUND(I911*H911,2)</f>
        <v>0</v>
      </c>
      <c r="K911" s="179" t="s">
        <v>135</v>
      </c>
      <c r="L911" s="42"/>
      <c r="M911" s="184" t="s">
        <v>21</v>
      </c>
      <c r="N911" s="185" t="s">
        <v>45</v>
      </c>
      <c r="O911" s="67"/>
      <c r="P911" s="186">
        <f>O911*H911</f>
        <v>0</v>
      </c>
      <c r="Q911" s="186">
        <v>2.9E-4</v>
      </c>
      <c r="R911" s="186">
        <f>Q911*H911</f>
        <v>3.6250000000000002E-3</v>
      </c>
      <c r="S911" s="186">
        <v>0</v>
      </c>
      <c r="T911" s="187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8" t="s">
        <v>341</v>
      </c>
      <c r="AT911" s="188" t="s">
        <v>122</v>
      </c>
      <c r="AU911" s="188" t="s">
        <v>84</v>
      </c>
      <c r="AY911" s="19" t="s">
        <v>119</v>
      </c>
      <c r="BE911" s="189">
        <f>IF(N911="základní",J911,0)</f>
        <v>0</v>
      </c>
      <c r="BF911" s="189">
        <f>IF(N911="snížená",J911,0)</f>
        <v>0</v>
      </c>
      <c r="BG911" s="189">
        <f>IF(N911="zákl. přenesená",J911,0)</f>
        <v>0</v>
      </c>
      <c r="BH911" s="189">
        <f>IF(N911="sníž. přenesená",J911,0)</f>
        <v>0</v>
      </c>
      <c r="BI911" s="189">
        <f>IF(N911="nulová",J911,0)</f>
        <v>0</v>
      </c>
      <c r="BJ911" s="19" t="s">
        <v>79</v>
      </c>
      <c r="BK911" s="189">
        <f>ROUND(I911*H911,2)</f>
        <v>0</v>
      </c>
      <c r="BL911" s="19" t="s">
        <v>341</v>
      </c>
      <c r="BM911" s="188" t="s">
        <v>1122</v>
      </c>
    </row>
    <row r="912" spans="1:65" s="2" customFormat="1" ht="19.5">
      <c r="A912" s="37"/>
      <c r="B912" s="38"/>
      <c r="C912" s="39"/>
      <c r="D912" s="190" t="s">
        <v>128</v>
      </c>
      <c r="E912" s="39"/>
      <c r="F912" s="191" t="s">
        <v>1123</v>
      </c>
      <c r="G912" s="39"/>
      <c r="H912" s="39"/>
      <c r="I912" s="192"/>
      <c r="J912" s="39"/>
      <c r="K912" s="39"/>
      <c r="L912" s="42"/>
      <c r="M912" s="193"/>
      <c r="N912" s="194"/>
      <c r="O912" s="67"/>
      <c r="P912" s="67"/>
      <c r="Q912" s="67"/>
      <c r="R912" s="67"/>
      <c r="S912" s="67"/>
      <c r="T912" s="68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19" t="s">
        <v>128</v>
      </c>
      <c r="AU912" s="19" t="s">
        <v>84</v>
      </c>
    </row>
    <row r="913" spans="1:65" s="2" customFormat="1" ht="11.25">
      <c r="A913" s="37"/>
      <c r="B913" s="38"/>
      <c r="C913" s="39"/>
      <c r="D913" s="217" t="s">
        <v>138</v>
      </c>
      <c r="E913" s="39"/>
      <c r="F913" s="218" t="s">
        <v>1124</v>
      </c>
      <c r="G913" s="39"/>
      <c r="H913" s="39"/>
      <c r="I913" s="192"/>
      <c r="J913" s="39"/>
      <c r="K913" s="39"/>
      <c r="L913" s="42"/>
      <c r="M913" s="193"/>
      <c r="N913" s="194"/>
      <c r="O913" s="67"/>
      <c r="P913" s="67"/>
      <c r="Q913" s="67"/>
      <c r="R913" s="67"/>
      <c r="S913" s="67"/>
      <c r="T913" s="68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T913" s="19" t="s">
        <v>138</v>
      </c>
      <c r="AU913" s="19" t="s">
        <v>84</v>
      </c>
    </row>
    <row r="914" spans="1:65" s="13" customFormat="1" ht="11.25">
      <c r="B914" s="195"/>
      <c r="C914" s="196"/>
      <c r="D914" s="190" t="s">
        <v>129</v>
      </c>
      <c r="E914" s="197" t="s">
        <v>21</v>
      </c>
      <c r="F914" s="198" t="s">
        <v>1118</v>
      </c>
      <c r="G914" s="196"/>
      <c r="H914" s="199">
        <v>12.5</v>
      </c>
      <c r="I914" s="200"/>
      <c r="J914" s="196"/>
      <c r="K914" s="196"/>
      <c r="L914" s="201"/>
      <c r="M914" s="202"/>
      <c r="N914" s="203"/>
      <c r="O914" s="203"/>
      <c r="P914" s="203"/>
      <c r="Q914" s="203"/>
      <c r="R914" s="203"/>
      <c r="S914" s="203"/>
      <c r="T914" s="204"/>
      <c r="AT914" s="205" t="s">
        <v>129</v>
      </c>
      <c r="AU914" s="205" t="s">
        <v>84</v>
      </c>
      <c r="AV914" s="13" t="s">
        <v>84</v>
      </c>
      <c r="AW914" s="13" t="s">
        <v>36</v>
      </c>
      <c r="AX914" s="13" t="s">
        <v>79</v>
      </c>
      <c r="AY914" s="205" t="s">
        <v>119</v>
      </c>
    </row>
    <row r="915" spans="1:65" s="2" customFormat="1" ht="24.2" customHeight="1">
      <c r="A915" s="37"/>
      <c r="B915" s="38"/>
      <c r="C915" s="177" t="s">
        <v>1125</v>
      </c>
      <c r="D915" s="177" t="s">
        <v>122</v>
      </c>
      <c r="E915" s="178" t="s">
        <v>1126</v>
      </c>
      <c r="F915" s="179" t="s">
        <v>1127</v>
      </c>
      <c r="G915" s="180" t="s">
        <v>173</v>
      </c>
      <c r="H915" s="181">
        <v>94.950999999999993</v>
      </c>
      <c r="I915" s="182"/>
      <c r="J915" s="183">
        <f>ROUND(I915*H915,2)</f>
        <v>0</v>
      </c>
      <c r="K915" s="179" t="s">
        <v>21</v>
      </c>
      <c r="L915" s="42"/>
      <c r="M915" s="184" t="s">
        <v>21</v>
      </c>
      <c r="N915" s="185" t="s">
        <v>45</v>
      </c>
      <c r="O915" s="67"/>
      <c r="P915" s="186">
        <f>O915*H915</f>
        <v>0</v>
      </c>
      <c r="Q915" s="186">
        <v>2.9E-4</v>
      </c>
      <c r="R915" s="186">
        <f>Q915*H915</f>
        <v>2.7535789999999997E-2</v>
      </c>
      <c r="S915" s="186">
        <v>0</v>
      </c>
      <c r="T915" s="187">
        <f>S915*H915</f>
        <v>0</v>
      </c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R915" s="188" t="s">
        <v>341</v>
      </c>
      <c r="AT915" s="188" t="s">
        <v>122</v>
      </c>
      <c r="AU915" s="188" t="s">
        <v>84</v>
      </c>
      <c r="AY915" s="19" t="s">
        <v>119</v>
      </c>
      <c r="BE915" s="189">
        <f>IF(N915="základní",J915,0)</f>
        <v>0</v>
      </c>
      <c r="BF915" s="189">
        <f>IF(N915="snížená",J915,0)</f>
        <v>0</v>
      </c>
      <c r="BG915" s="189">
        <f>IF(N915="zákl. přenesená",J915,0)</f>
        <v>0</v>
      </c>
      <c r="BH915" s="189">
        <f>IF(N915="sníž. přenesená",J915,0)</f>
        <v>0</v>
      </c>
      <c r="BI915" s="189">
        <f>IF(N915="nulová",J915,0)</f>
        <v>0</v>
      </c>
      <c r="BJ915" s="19" t="s">
        <v>79</v>
      </c>
      <c r="BK915" s="189">
        <f>ROUND(I915*H915,2)</f>
        <v>0</v>
      </c>
      <c r="BL915" s="19" t="s">
        <v>341</v>
      </c>
      <c r="BM915" s="188" t="s">
        <v>1128</v>
      </c>
    </row>
    <row r="916" spans="1:65" s="2" customFormat="1" ht="11.25">
      <c r="A916" s="37"/>
      <c r="B916" s="38"/>
      <c r="C916" s="39"/>
      <c r="D916" s="190" t="s">
        <v>128</v>
      </c>
      <c r="E916" s="39"/>
      <c r="F916" s="191" t="s">
        <v>1127</v>
      </c>
      <c r="G916" s="39"/>
      <c r="H916" s="39"/>
      <c r="I916" s="192"/>
      <c r="J916" s="39"/>
      <c r="K916" s="39"/>
      <c r="L916" s="42"/>
      <c r="M916" s="193"/>
      <c r="N916" s="194"/>
      <c r="O916" s="67"/>
      <c r="P916" s="67"/>
      <c r="Q916" s="67"/>
      <c r="R916" s="67"/>
      <c r="S916" s="67"/>
      <c r="T916" s="68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T916" s="19" t="s">
        <v>128</v>
      </c>
      <c r="AU916" s="19" t="s">
        <v>84</v>
      </c>
    </row>
    <row r="917" spans="1:65" s="15" customFormat="1" ht="11.25">
      <c r="B917" s="219"/>
      <c r="C917" s="220"/>
      <c r="D917" s="190" t="s">
        <v>129</v>
      </c>
      <c r="E917" s="221" t="s">
        <v>21</v>
      </c>
      <c r="F917" s="222" t="s">
        <v>1129</v>
      </c>
      <c r="G917" s="220"/>
      <c r="H917" s="221" t="s">
        <v>21</v>
      </c>
      <c r="I917" s="223"/>
      <c r="J917" s="220"/>
      <c r="K917" s="220"/>
      <c r="L917" s="224"/>
      <c r="M917" s="225"/>
      <c r="N917" s="226"/>
      <c r="O917" s="226"/>
      <c r="P917" s="226"/>
      <c r="Q917" s="226"/>
      <c r="R917" s="226"/>
      <c r="S917" s="226"/>
      <c r="T917" s="227"/>
      <c r="AT917" s="228" t="s">
        <v>129</v>
      </c>
      <c r="AU917" s="228" t="s">
        <v>84</v>
      </c>
      <c r="AV917" s="15" t="s">
        <v>79</v>
      </c>
      <c r="AW917" s="15" t="s">
        <v>36</v>
      </c>
      <c r="AX917" s="15" t="s">
        <v>74</v>
      </c>
      <c r="AY917" s="228" t="s">
        <v>119</v>
      </c>
    </row>
    <row r="918" spans="1:65" s="13" customFormat="1" ht="11.25">
      <c r="B918" s="195"/>
      <c r="C918" s="196"/>
      <c r="D918" s="190" t="s">
        <v>129</v>
      </c>
      <c r="E918" s="197" t="s">
        <v>21</v>
      </c>
      <c r="F918" s="198" t="s">
        <v>1130</v>
      </c>
      <c r="G918" s="196"/>
      <c r="H918" s="199">
        <v>1.17</v>
      </c>
      <c r="I918" s="200"/>
      <c r="J918" s="196"/>
      <c r="K918" s="196"/>
      <c r="L918" s="201"/>
      <c r="M918" s="202"/>
      <c r="N918" s="203"/>
      <c r="O918" s="203"/>
      <c r="P918" s="203"/>
      <c r="Q918" s="203"/>
      <c r="R918" s="203"/>
      <c r="S918" s="203"/>
      <c r="T918" s="204"/>
      <c r="AT918" s="205" t="s">
        <v>129</v>
      </c>
      <c r="AU918" s="205" t="s">
        <v>84</v>
      </c>
      <c r="AV918" s="13" t="s">
        <v>84</v>
      </c>
      <c r="AW918" s="13" t="s">
        <v>36</v>
      </c>
      <c r="AX918" s="13" t="s">
        <v>74</v>
      </c>
      <c r="AY918" s="205" t="s">
        <v>119</v>
      </c>
    </row>
    <row r="919" spans="1:65" s="13" customFormat="1" ht="11.25">
      <c r="B919" s="195"/>
      <c r="C919" s="196"/>
      <c r="D919" s="190" t="s">
        <v>129</v>
      </c>
      <c r="E919" s="197" t="s">
        <v>21</v>
      </c>
      <c r="F919" s="198" t="s">
        <v>1131</v>
      </c>
      <c r="G919" s="196"/>
      <c r="H919" s="199">
        <v>0.78</v>
      </c>
      <c r="I919" s="200"/>
      <c r="J919" s="196"/>
      <c r="K919" s="196"/>
      <c r="L919" s="201"/>
      <c r="M919" s="202"/>
      <c r="N919" s="203"/>
      <c r="O919" s="203"/>
      <c r="P919" s="203"/>
      <c r="Q919" s="203"/>
      <c r="R919" s="203"/>
      <c r="S919" s="203"/>
      <c r="T919" s="204"/>
      <c r="AT919" s="205" t="s">
        <v>129</v>
      </c>
      <c r="AU919" s="205" t="s">
        <v>84</v>
      </c>
      <c r="AV919" s="13" t="s">
        <v>84</v>
      </c>
      <c r="AW919" s="13" t="s">
        <v>36</v>
      </c>
      <c r="AX919" s="13" t="s">
        <v>74</v>
      </c>
      <c r="AY919" s="205" t="s">
        <v>119</v>
      </c>
    </row>
    <row r="920" spans="1:65" s="13" customFormat="1" ht="11.25">
      <c r="B920" s="195"/>
      <c r="C920" s="196"/>
      <c r="D920" s="190" t="s">
        <v>129</v>
      </c>
      <c r="E920" s="197" t="s">
        <v>21</v>
      </c>
      <c r="F920" s="198" t="s">
        <v>1132</v>
      </c>
      <c r="G920" s="196"/>
      <c r="H920" s="199">
        <v>1.6379999999999999</v>
      </c>
      <c r="I920" s="200"/>
      <c r="J920" s="196"/>
      <c r="K920" s="196"/>
      <c r="L920" s="201"/>
      <c r="M920" s="202"/>
      <c r="N920" s="203"/>
      <c r="O920" s="203"/>
      <c r="P920" s="203"/>
      <c r="Q920" s="203"/>
      <c r="R920" s="203"/>
      <c r="S920" s="203"/>
      <c r="T920" s="204"/>
      <c r="AT920" s="205" t="s">
        <v>129</v>
      </c>
      <c r="AU920" s="205" t="s">
        <v>84</v>
      </c>
      <c r="AV920" s="13" t="s">
        <v>84</v>
      </c>
      <c r="AW920" s="13" t="s">
        <v>36</v>
      </c>
      <c r="AX920" s="13" t="s">
        <v>74</v>
      </c>
      <c r="AY920" s="205" t="s">
        <v>119</v>
      </c>
    </row>
    <row r="921" spans="1:65" s="13" customFormat="1" ht="11.25">
      <c r="B921" s="195"/>
      <c r="C921" s="196"/>
      <c r="D921" s="190" t="s">
        <v>129</v>
      </c>
      <c r="E921" s="197" t="s">
        <v>21</v>
      </c>
      <c r="F921" s="198" t="s">
        <v>1133</v>
      </c>
      <c r="G921" s="196"/>
      <c r="H921" s="199">
        <v>1.6379999999999999</v>
      </c>
      <c r="I921" s="200"/>
      <c r="J921" s="196"/>
      <c r="K921" s="196"/>
      <c r="L921" s="201"/>
      <c r="M921" s="202"/>
      <c r="N921" s="203"/>
      <c r="O921" s="203"/>
      <c r="P921" s="203"/>
      <c r="Q921" s="203"/>
      <c r="R921" s="203"/>
      <c r="S921" s="203"/>
      <c r="T921" s="204"/>
      <c r="AT921" s="205" t="s">
        <v>129</v>
      </c>
      <c r="AU921" s="205" t="s">
        <v>84</v>
      </c>
      <c r="AV921" s="13" t="s">
        <v>84</v>
      </c>
      <c r="AW921" s="13" t="s">
        <v>36</v>
      </c>
      <c r="AX921" s="13" t="s">
        <v>74</v>
      </c>
      <c r="AY921" s="205" t="s">
        <v>119</v>
      </c>
    </row>
    <row r="922" spans="1:65" s="13" customFormat="1" ht="11.25">
      <c r="B922" s="195"/>
      <c r="C922" s="196"/>
      <c r="D922" s="190" t="s">
        <v>129</v>
      </c>
      <c r="E922" s="197" t="s">
        <v>21</v>
      </c>
      <c r="F922" s="198" t="s">
        <v>1134</v>
      </c>
      <c r="G922" s="196"/>
      <c r="H922" s="199">
        <v>4.8230000000000004</v>
      </c>
      <c r="I922" s="200"/>
      <c r="J922" s="196"/>
      <c r="K922" s="196"/>
      <c r="L922" s="201"/>
      <c r="M922" s="202"/>
      <c r="N922" s="203"/>
      <c r="O922" s="203"/>
      <c r="P922" s="203"/>
      <c r="Q922" s="203"/>
      <c r="R922" s="203"/>
      <c r="S922" s="203"/>
      <c r="T922" s="204"/>
      <c r="AT922" s="205" t="s">
        <v>129</v>
      </c>
      <c r="AU922" s="205" t="s">
        <v>84</v>
      </c>
      <c r="AV922" s="13" t="s">
        <v>84</v>
      </c>
      <c r="AW922" s="13" t="s">
        <v>36</v>
      </c>
      <c r="AX922" s="13" t="s">
        <v>74</v>
      </c>
      <c r="AY922" s="205" t="s">
        <v>119</v>
      </c>
    </row>
    <row r="923" spans="1:65" s="13" customFormat="1" ht="11.25">
      <c r="B923" s="195"/>
      <c r="C923" s="196"/>
      <c r="D923" s="190" t="s">
        <v>129</v>
      </c>
      <c r="E923" s="197" t="s">
        <v>21</v>
      </c>
      <c r="F923" s="198" t="s">
        <v>1135</v>
      </c>
      <c r="G923" s="196"/>
      <c r="H923" s="199">
        <v>2.7559999999999998</v>
      </c>
      <c r="I923" s="200"/>
      <c r="J923" s="196"/>
      <c r="K923" s="196"/>
      <c r="L923" s="201"/>
      <c r="M923" s="202"/>
      <c r="N923" s="203"/>
      <c r="O923" s="203"/>
      <c r="P923" s="203"/>
      <c r="Q923" s="203"/>
      <c r="R923" s="203"/>
      <c r="S923" s="203"/>
      <c r="T923" s="204"/>
      <c r="AT923" s="205" t="s">
        <v>129</v>
      </c>
      <c r="AU923" s="205" t="s">
        <v>84</v>
      </c>
      <c r="AV923" s="13" t="s">
        <v>84</v>
      </c>
      <c r="AW923" s="13" t="s">
        <v>36</v>
      </c>
      <c r="AX923" s="13" t="s">
        <v>74</v>
      </c>
      <c r="AY923" s="205" t="s">
        <v>119</v>
      </c>
    </row>
    <row r="924" spans="1:65" s="13" customFormat="1" ht="11.25">
      <c r="B924" s="195"/>
      <c r="C924" s="196"/>
      <c r="D924" s="190" t="s">
        <v>129</v>
      </c>
      <c r="E924" s="197" t="s">
        <v>21</v>
      </c>
      <c r="F924" s="198" t="s">
        <v>1136</v>
      </c>
      <c r="G924" s="196"/>
      <c r="H924" s="199">
        <v>2.4700000000000002</v>
      </c>
      <c r="I924" s="200"/>
      <c r="J924" s="196"/>
      <c r="K924" s="196"/>
      <c r="L924" s="201"/>
      <c r="M924" s="202"/>
      <c r="N924" s="203"/>
      <c r="O924" s="203"/>
      <c r="P924" s="203"/>
      <c r="Q924" s="203"/>
      <c r="R924" s="203"/>
      <c r="S924" s="203"/>
      <c r="T924" s="204"/>
      <c r="AT924" s="205" t="s">
        <v>129</v>
      </c>
      <c r="AU924" s="205" t="s">
        <v>84</v>
      </c>
      <c r="AV924" s="13" t="s">
        <v>84</v>
      </c>
      <c r="AW924" s="13" t="s">
        <v>36</v>
      </c>
      <c r="AX924" s="13" t="s">
        <v>74</v>
      </c>
      <c r="AY924" s="205" t="s">
        <v>119</v>
      </c>
    </row>
    <row r="925" spans="1:65" s="13" customFormat="1" ht="11.25">
      <c r="B925" s="195"/>
      <c r="C925" s="196"/>
      <c r="D925" s="190" t="s">
        <v>129</v>
      </c>
      <c r="E925" s="197" t="s">
        <v>21</v>
      </c>
      <c r="F925" s="198" t="s">
        <v>1137</v>
      </c>
      <c r="G925" s="196"/>
      <c r="H925" s="199">
        <v>2.4700000000000002</v>
      </c>
      <c r="I925" s="200"/>
      <c r="J925" s="196"/>
      <c r="K925" s="196"/>
      <c r="L925" s="201"/>
      <c r="M925" s="202"/>
      <c r="N925" s="203"/>
      <c r="O925" s="203"/>
      <c r="P925" s="203"/>
      <c r="Q925" s="203"/>
      <c r="R925" s="203"/>
      <c r="S925" s="203"/>
      <c r="T925" s="204"/>
      <c r="AT925" s="205" t="s">
        <v>129</v>
      </c>
      <c r="AU925" s="205" t="s">
        <v>84</v>
      </c>
      <c r="AV925" s="13" t="s">
        <v>84</v>
      </c>
      <c r="AW925" s="13" t="s">
        <v>36</v>
      </c>
      <c r="AX925" s="13" t="s">
        <v>74</v>
      </c>
      <c r="AY925" s="205" t="s">
        <v>119</v>
      </c>
    </row>
    <row r="926" spans="1:65" s="13" customFormat="1" ht="11.25">
      <c r="B926" s="195"/>
      <c r="C926" s="196"/>
      <c r="D926" s="190" t="s">
        <v>129</v>
      </c>
      <c r="E926" s="197" t="s">
        <v>21</v>
      </c>
      <c r="F926" s="198" t="s">
        <v>1138</v>
      </c>
      <c r="G926" s="196"/>
      <c r="H926" s="199">
        <v>1.274</v>
      </c>
      <c r="I926" s="200"/>
      <c r="J926" s="196"/>
      <c r="K926" s="196"/>
      <c r="L926" s="201"/>
      <c r="M926" s="202"/>
      <c r="N926" s="203"/>
      <c r="O926" s="203"/>
      <c r="P926" s="203"/>
      <c r="Q926" s="203"/>
      <c r="R926" s="203"/>
      <c r="S926" s="203"/>
      <c r="T926" s="204"/>
      <c r="AT926" s="205" t="s">
        <v>129</v>
      </c>
      <c r="AU926" s="205" t="s">
        <v>84</v>
      </c>
      <c r="AV926" s="13" t="s">
        <v>84</v>
      </c>
      <c r="AW926" s="13" t="s">
        <v>36</v>
      </c>
      <c r="AX926" s="13" t="s">
        <v>74</v>
      </c>
      <c r="AY926" s="205" t="s">
        <v>119</v>
      </c>
    </row>
    <row r="927" spans="1:65" s="13" customFormat="1" ht="11.25">
      <c r="B927" s="195"/>
      <c r="C927" s="196"/>
      <c r="D927" s="190" t="s">
        <v>129</v>
      </c>
      <c r="E927" s="197" t="s">
        <v>21</v>
      </c>
      <c r="F927" s="198" t="s">
        <v>1139</v>
      </c>
      <c r="G927" s="196"/>
      <c r="H927" s="199">
        <v>1.274</v>
      </c>
      <c r="I927" s="200"/>
      <c r="J927" s="196"/>
      <c r="K927" s="196"/>
      <c r="L927" s="201"/>
      <c r="M927" s="202"/>
      <c r="N927" s="203"/>
      <c r="O927" s="203"/>
      <c r="P927" s="203"/>
      <c r="Q927" s="203"/>
      <c r="R927" s="203"/>
      <c r="S927" s="203"/>
      <c r="T927" s="204"/>
      <c r="AT927" s="205" t="s">
        <v>129</v>
      </c>
      <c r="AU927" s="205" t="s">
        <v>84</v>
      </c>
      <c r="AV927" s="13" t="s">
        <v>84</v>
      </c>
      <c r="AW927" s="13" t="s">
        <v>36</v>
      </c>
      <c r="AX927" s="13" t="s">
        <v>74</v>
      </c>
      <c r="AY927" s="205" t="s">
        <v>119</v>
      </c>
    </row>
    <row r="928" spans="1:65" s="13" customFormat="1" ht="11.25">
      <c r="B928" s="195"/>
      <c r="C928" s="196"/>
      <c r="D928" s="190" t="s">
        <v>129</v>
      </c>
      <c r="E928" s="197" t="s">
        <v>21</v>
      </c>
      <c r="F928" s="198" t="s">
        <v>1140</v>
      </c>
      <c r="G928" s="196"/>
      <c r="H928" s="199">
        <v>7.5529999999999999</v>
      </c>
      <c r="I928" s="200"/>
      <c r="J928" s="196"/>
      <c r="K928" s="196"/>
      <c r="L928" s="201"/>
      <c r="M928" s="202"/>
      <c r="N928" s="203"/>
      <c r="O928" s="203"/>
      <c r="P928" s="203"/>
      <c r="Q928" s="203"/>
      <c r="R928" s="203"/>
      <c r="S928" s="203"/>
      <c r="T928" s="204"/>
      <c r="AT928" s="205" t="s">
        <v>129</v>
      </c>
      <c r="AU928" s="205" t="s">
        <v>84</v>
      </c>
      <c r="AV928" s="13" t="s">
        <v>84</v>
      </c>
      <c r="AW928" s="13" t="s">
        <v>36</v>
      </c>
      <c r="AX928" s="13" t="s">
        <v>74</v>
      </c>
      <c r="AY928" s="205" t="s">
        <v>119</v>
      </c>
    </row>
    <row r="929" spans="2:51" s="13" customFormat="1" ht="11.25">
      <c r="B929" s="195"/>
      <c r="C929" s="196"/>
      <c r="D929" s="190" t="s">
        <v>129</v>
      </c>
      <c r="E929" s="197" t="s">
        <v>21</v>
      </c>
      <c r="F929" s="198" t="s">
        <v>1141</v>
      </c>
      <c r="G929" s="196"/>
      <c r="H929" s="199">
        <v>5.3949999999999996</v>
      </c>
      <c r="I929" s="200"/>
      <c r="J929" s="196"/>
      <c r="K929" s="196"/>
      <c r="L929" s="201"/>
      <c r="M929" s="202"/>
      <c r="N929" s="203"/>
      <c r="O929" s="203"/>
      <c r="P929" s="203"/>
      <c r="Q929" s="203"/>
      <c r="R929" s="203"/>
      <c r="S929" s="203"/>
      <c r="T929" s="204"/>
      <c r="AT929" s="205" t="s">
        <v>129</v>
      </c>
      <c r="AU929" s="205" t="s">
        <v>84</v>
      </c>
      <c r="AV929" s="13" t="s">
        <v>84</v>
      </c>
      <c r="AW929" s="13" t="s">
        <v>36</v>
      </c>
      <c r="AX929" s="13" t="s">
        <v>74</v>
      </c>
      <c r="AY929" s="205" t="s">
        <v>119</v>
      </c>
    </row>
    <row r="930" spans="2:51" s="13" customFormat="1" ht="11.25">
      <c r="B930" s="195"/>
      <c r="C930" s="196"/>
      <c r="D930" s="190" t="s">
        <v>129</v>
      </c>
      <c r="E930" s="197" t="s">
        <v>21</v>
      </c>
      <c r="F930" s="198" t="s">
        <v>1142</v>
      </c>
      <c r="G930" s="196"/>
      <c r="H930" s="199">
        <v>1.4950000000000001</v>
      </c>
      <c r="I930" s="200"/>
      <c r="J930" s="196"/>
      <c r="K930" s="196"/>
      <c r="L930" s="201"/>
      <c r="M930" s="202"/>
      <c r="N930" s="203"/>
      <c r="O930" s="203"/>
      <c r="P930" s="203"/>
      <c r="Q930" s="203"/>
      <c r="R930" s="203"/>
      <c r="S930" s="203"/>
      <c r="T930" s="204"/>
      <c r="AT930" s="205" t="s">
        <v>129</v>
      </c>
      <c r="AU930" s="205" t="s">
        <v>84</v>
      </c>
      <c r="AV930" s="13" t="s">
        <v>84</v>
      </c>
      <c r="AW930" s="13" t="s">
        <v>36</v>
      </c>
      <c r="AX930" s="13" t="s">
        <v>74</v>
      </c>
      <c r="AY930" s="205" t="s">
        <v>119</v>
      </c>
    </row>
    <row r="931" spans="2:51" s="13" customFormat="1" ht="11.25">
      <c r="B931" s="195"/>
      <c r="C931" s="196"/>
      <c r="D931" s="190" t="s">
        <v>129</v>
      </c>
      <c r="E931" s="197" t="s">
        <v>21</v>
      </c>
      <c r="F931" s="198" t="s">
        <v>1143</v>
      </c>
      <c r="G931" s="196"/>
      <c r="H931" s="199">
        <v>1.4950000000000001</v>
      </c>
      <c r="I931" s="200"/>
      <c r="J931" s="196"/>
      <c r="K931" s="196"/>
      <c r="L931" s="201"/>
      <c r="M931" s="202"/>
      <c r="N931" s="203"/>
      <c r="O931" s="203"/>
      <c r="P931" s="203"/>
      <c r="Q931" s="203"/>
      <c r="R931" s="203"/>
      <c r="S931" s="203"/>
      <c r="T931" s="204"/>
      <c r="AT931" s="205" t="s">
        <v>129</v>
      </c>
      <c r="AU931" s="205" t="s">
        <v>84</v>
      </c>
      <c r="AV931" s="13" t="s">
        <v>84</v>
      </c>
      <c r="AW931" s="13" t="s">
        <v>36</v>
      </c>
      <c r="AX931" s="13" t="s">
        <v>74</v>
      </c>
      <c r="AY931" s="205" t="s">
        <v>119</v>
      </c>
    </row>
    <row r="932" spans="2:51" s="13" customFormat="1" ht="11.25">
      <c r="B932" s="195"/>
      <c r="C932" s="196"/>
      <c r="D932" s="190" t="s">
        <v>129</v>
      </c>
      <c r="E932" s="197" t="s">
        <v>21</v>
      </c>
      <c r="F932" s="198" t="s">
        <v>1144</v>
      </c>
      <c r="G932" s="196"/>
      <c r="H932" s="199">
        <v>1.4950000000000001</v>
      </c>
      <c r="I932" s="200"/>
      <c r="J932" s="196"/>
      <c r="K932" s="196"/>
      <c r="L932" s="201"/>
      <c r="M932" s="202"/>
      <c r="N932" s="203"/>
      <c r="O932" s="203"/>
      <c r="P932" s="203"/>
      <c r="Q932" s="203"/>
      <c r="R932" s="203"/>
      <c r="S932" s="203"/>
      <c r="T932" s="204"/>
      <c r="AT932" s="205" t="s">
        <v>129</v>
      </c>
      <c r="AU932" s="205" t="s">
        <v>84</v>
      </c>
      <c r="AV932" s="13" t="s">
        <v>84</v>
      </c>
      <c r="AW932" s="13" t="s">
        <v>36</v>
      </c>
      <c r="AX932" s="13" t="s">
        <v>74</v>
      </c>
      <c r="AY932" s="205" t="s">
        <v>119</v>
      </c>
    </row>
    <row r="933" spans="2:51" s="13" customFormat="1" ht="11.25">
      <c r="B933" s="195"/>
      <c r="C933" s="196"/>
      <c r="D933" s="190" t="s">
        <v>129</v>
      </c>
      <c r="E933" s="197" t="s">
        <v>21</v>
      </c>
      <c r="F933" s="198" t="s">
        <v>1145</v>
      </c>
      <c r="G933" s="196"/>
      <c r="H933" s="199">
        <v>1.4950000000000001</v>
      </c>
      <c r="I933" s="200"/>
      <c r="J933" s="196"/>
      <c r="K933" s="196"/>
      <c r="L933" s="201"/>
      <c r="M933" s="202"/>
      <c r="N933" s="203"/>
      <c r="O933" s="203"/>
      <c r="P933" s="203"/>
      <c r="Q933" s="203"/>
      <c r="R933" s="203"/>
      <c r="S933" s="203"/>
      <c r="T933" s="204"/>
      <c r="AT933" s="205" t="s">
        <v>129</v>
      </c>
      <c r="AU933" s="205" t="s">
        <v>84</v>
      </c>
      <c r="AV933" s="13" t="s">
        <v>84</v>
      </c>
      <c r="AW933" s="13" t="s">
        <v>36</v>
      </c>
      <c r="AX933" s="13" t="s">
        <v>74</v>
      </c>
      <c r="AY933" s="205" t="s">
        <v>119</v>
      </c>
    </row>
    <row r="934" spans="2:51" s="13" customFormat="1" ht="11.25">
      <c r="B934" s="195"/>
      <c r="C934" s="196"/>
      <c r="D934" s="190" t="s">
        <v>129</v>
      </c>
      <c r="E934" s="197" t="s">
        <v>21</v>
      </c>
      <c r="F934" s="198" t="s">
        <v>1146</v>
      </c>
      <c r="G934" s="196"/>
      <c r="H934" s="199">
        <v>0.57999999999999996</v>
      </c>
      <c r="I934" s="200"/>
      <c r="J934" s="196"/>
      <c r="K934" s="196"/>
      <c r="L934" s="201"/>
      <c r="M934" s="202"/>
      <c r="N934" s="203"/>
      <c r="O934" s="203"/>
      <c r="P934" s="203"/>
      <c r="Q934" s="203"/>
      <c r="R934" s="203"/>
      <c r="S934" s="203"/>
      <c r="T934" s="204"/>
      <c r="AT934" s="205" t="s">
        <v>129</v>
      </c>
      <c r="AU934" s="205" t="s">
        <v>84</v>
      </c>
      <c r="AV934" s="13" t="s">
        <v>84</v>
      </c>
      <c r="AW934" s="13" t="s">
        <v>36</v>
      </c>
      <c r="AX934" s="13" t="s">
        <v>74</v>
      </c>
      <c r="AY934" s="205" t="s">
        <v>119</v>
      </c>
    </row>
    <row r="935" spans="2:51" s="13" customFormat="1" ht="11.25">
      <c r="B935" s="195"/>
      <c r="C935" s="196"/>
      <c r="D935" s="190" t="s">
        <v>129</v>
      </c>
      <c r="E935" s="197" t="s">
        <v>21</v>
      </c>
      <c r="F935" s="198" t="s">
        <v>1147</v>
      </c>
      <c r="G935" s="196"/>
      <c r="H935" s="199">
        <v>1.1619999999999999</v>
      </c>
      <c r="I935" s="200"/>
      <c r="J935" s="196"/>
      <c r="K935" s="196"/>
      <c r="L935" s="201"/>
      <c r="M935" s="202"/>
      <c r="N935" s="203"/>
      <c r="O935" s="203"/>
      <c r="P935" s="203"/>
      <c r="Q935" s="203"/>
      <c r="R935" s="203"/>
      <c r="S935" s="203"/>
      <c r="T935" s="204"/>
      <c r="AT935" s="205" t="s">
        <v>129</v>
      </c>
      <c r="AU935" s="205" t="s">
        <v>84</v>
      </c>
      <c r="AV935" s="13" t="s">
        <v>84</v>
      </c>
      <c r="AW935" s="13" t="s">
        <v>36</v>
      </c>
      <c r="AX935" s="13" t="s">
        <v>74</v>
      </c>
      <c r="AY935" s="205" t="s">
        <v>119</v>
      </c>
    </row>
    <row r="936" spans="2:51" s="13" customFormat="1" ht="11.25">
      <c r="B936" s="195"/>
      <c r="C936" s="196"/>
      <c r="D936" s="190" t="s">
        <v>129</v>
      </c>
      <c r="E936" s="197" t="s">
        <v>21</v>
      </c>
      <c r="F936" s="198" t="s">
        <v>1148</v>
      </c>
      <c r="G936" s="196"/>
      <c r="H936" s="199">
        <v>1.1619999999999999</v>
      </c>
      <c r="I936" s="200"/>
      <c r="J936" s="196"/>
      <c r="K936" s="196"/>
      <c r="L936" s="201"/>
      <c r="M936" s="202"/>
      <c r="N936" s="203"/>
      <c r="O936" s="203"/>
      <c r="P936" s="203"/>
      <c r="Q936" s="203"/>
      <c r="R936" s="203"/>
      <c r="S936" s="203"/>
      <c r="T936" s="204"/>
      <c r="AT936" s="205" t="s">
        <v>129</v>
      </c>
      <c r="AU936" s="205" t="s">
        <v>84</v>
      </c>
      <c r="AV936" s="13" t="s">
        <v>84</v>
      </c>
      <c r="AW936" s="13" t="s">
        <v>36</v>
      </c>
      <c r="AX936" s="13" t="s">
        <v>74</v>
      </c>
      <c r="AY936" s="205" t="s">
        <v>119</v>
      </c>
    </row>
    <row r="937" spans="2:51" s="13" customFormat="1" ht="11.25">
      <c r="B937" s="195"/>
      <c r="C937" s="196"/>
      <c r="D937" s="190" t="s">
        <v>129</v>
      </c>
      <c r="E937" s="197" t="s">
        <v>21</v>
      </c>
      <c r="F937" s="198" t="s">
        <v>1149</v>
      </c>
      <c r="G937" s="196"/>
      <c r="H937" s="199">
        <v>2.1579999999999999</v>
      </c>
      <c r="I937" s="200"/>
      <c r="J937" s="196"/>
      <c r="K937" s="196"/>
      <c r="L937" s="201"/>
      <c r="M937" s="202"/>
      <c r="N937" s="203"/>
      <c r="O937" s="203"/>
      <c r="P937" s="203"/>
      <c r="Q937" s="203"/>
      <c r="R937" s="203"/>
      <c r="S937" s="203"/>
      <c r="T937" s="204"/>
      <c r="AT937" s="205" t="s">
        <v>129</v>
      </c>
      <c r="AU937" s="205" t="s">
        <v>84</v>
      </c>
      <c r="AV937" s="13" t="s">
        <v>84</v>
      </c>
      <c r="AW937" s="13" t="s">
        <v>36</v>
      </c>
      <c r="AX937" s="13" t="s">
        <v>74</v>
      </c>
      <c r="AY937" s="205" t="s">
        <v>119</v>
      </c>
    </row>
    <row r="938" spans="2:51" s="13" customFormat="1" ht="11.25">
      <c r="B938" s="195"/>
      <c r="C938" s="196"/>
      <c r="D938" s="190" t="s">
        <v>129</v>
      </c>
      <c r="E938" s="197" t="s">
        <v>21</v>
      </c>
      <c r="F938" s="198" t="s">
        <v>1150</v>
      </c>
      <c r="G938" s="196"/>
      <c r="H938" s="199">
        <v>2.1579999999999999</v>
      </c>
      <c r="I938" s="200"/>
      <c r="J938" s="196"/>
      <c r="K938" s="196"/>
      <c r="L938" s="201"/>
      <c r="M938" s="202"/>
      <c r="N938" s="203"/>
      <c r="O938" s="203"/>
      <c r="P938" s="203"/>
      <c r="Q938" s="203"/>
      <c r="R938" s="203"/>
      <c r="S938" s="203"/>
      <c r="T938" s="204"/>
      <c r="AT938" s="205" t="s">
        <v>129</v>
      </c>
      <c r="AU938" s="205" t="s">
        <v>84</v>
      </c>
      <c r="AV938" s="13" t="s">
        <v>84</v>
      </c>
      <c r="AW938" s="13" t="s">
        <v>36</v>
      </c>
      <c r="AX938" s="13" t="s">
        <v>74</v>
      </c>
      <c r="AY938" s="205" t="s">
        <v>119</v>
      </c>
    </row>
    <row r="939" spans="2:51" s="13" customFormat="1" ht="11.25">
      <c r="B939" s="195"/>
      <c r="C939" s="196"/>
      <c r="D939" s="190" t="s">
        <v>129</v>
      </c>
      <c r="E939" s="197" t="s">
        <v>21</v>
      </c>
      <c r="F939" s="198" t="s">
        <v>1151</v>
      </c>
      <c r="G939" s="196"/>
      <c r="H939" s="199">
        <v>1.4950000000000001</v>
      </c>
      <c r="I939" s="200"/>
      <c r="J939" s="196"/>
      <c r="K939" s="196"/>
      <c r="L939" s="201"/>
      <c r="M939" s="202"/>
      <c r="N939" s="203"/>
      <c r="O939" s="203"/>
      <c r="P939" s="203"/>
      <c r="Q939" s="203"/>
      <c r="R939" s="203"/>
      <c r="S939" s="203"/>
      <c r="T939" s="204"/>
      <c r="AT939" s="205" t="s">
        <v>129</v>
      </c>
      <c r="AU939" s="205" t="s">
        <v>84</v>
      </c>
      <c r="AV939" s="13" t="s">
        <v>84</v>
      </c>
      <c r="AW939" s="13" t="s">
        <v>36</v>
      </c>
      <c r="AX939" s="13" t="s">
        <v>74</v>
      </c>
      <c r="AY939" s="205" t="s">
        <v>119</v>
      </c>
    </row>
    <row r="940" spans="2:51" s="13" customFormat="1" ht="11.25">
      <c r="B940" s="195"/>
      <c r="C940" s="196"/>
      <c r="D940" s="190" t="s">
        <v>129</v>
      </c>
      <c r="E940" s="197" t="s">
        <v>21</v>
      </c>
      <c r="F940" s="198" t="s">
        <v>1152</v>
      </c>
      <c r="G940" s="196"/>
      <c r="H940" s="199">
        <v>1.4950000000000001</v>
      </c>
      <c r="I940" s="200"/>
      <c r="J940" s="196"/>
      <c r="K940" s="196"/>
      <c r="L940" s="201"/>
      <c r="M940" s="202"/>
      <c r="N940" s="203"/>
      <c r="O940" s="203"/>
      <c r="P940" s="203"/>
      <c r="Q940" s="203"/>
      <c r="R940" s="203"/>
      <c r="S940" s="203"/>
      <c r="T940" s="204"/>
      <c r="AT940" s="205" t="s">
        <v>129</v>
      </c>
      <c r="AU940" s="205" t="s">
        <v>84</v>
      </c>
      <c r="AV940" s="13" t="s">
        <v>84</v>
      </c>
      <c r="AW940" s="13" t="s">
        <v>36</v>
      </c>
      <c r="AX940" s="13" t="s">
        <v>74</v>
      </c>
      <c r="AY940" s="205" t="s">
        <v>119</v>
      </c>
    </row>
    <row r="941" spans="2:51" s="13" customFormat="1" ht="11.25">
      <c r="B941" s="195"/>
      <c r="C941" s="196"/>
      <c r="D941" s="190" t="s">
        <v>129</v>
      </c>
      <c r="E941" s="197" t="s">
        <v>21</v>
      </c>
      <c r="F941" s="198" t="s">
        <v>1153</v>
      </c>
      <c r="G941" s="196"/>
      <c r="H941" s="199">
        <v>1.079</v>
      </c>
      <c r="I941" s="200"/>
      <c r="J941" s="196"/>
      <c r="K941" s="196"/>
      <c r="L941" s="201"/>
      <c r="M941" s="202"/>
      <c r="N941" s="203"/>
      <c r="O941" s="203"/>
      <c r="P941" s="203"/>
      <c r="Q941" s="203"/>
      <c r="R941" s="203"/>
      <c r="S941" s="203"/>
      <c r="T941" s="204"/>
      <c r="AT941" s="205" t="s">
        <v>129</v>
      </c>
      <c r="AU941" s="205" t="s">
        <v>84</v>
      </c>
      <c r="AV941" s="13" t="s">
        <v>84</v>
      </c>
      <c r="AW941" s="13" t="s">
        <v>36</v>
      </c>
      <c r="AX941" s="13" t="s">
        <v>74</v>
      </c>
      <c r="AY941" s="205" t="s">
        <v>119</v>
      </c>
    </row>
    <row r="942" spans="2:51" s="13" customFormat="1" ht="11.25">
      <c r="B942" s="195"/>
      <c r="C942" s="196"/>
      <c r="D942" s="190" t="s">
        <v>129</v>
      </c>
      <c r="E942" s="197" t="s">
        <v>21</v>
      </c>
      <c r="F942" s="198" t="s">
        <v>1154</v>
      </c>
      <c r="G942" s="196"/>
      <c r="H942" s="199">
        <v>1.079</v>
      </c>
      <c r="I942" s="200"/>
      <c r="J942" s="196"/>
      <c r="K942" s="196"/>
      <c r="L942" s="201"/>
      <c r="M942" s="202"/>
      <c r="N942" s="203"/>
      <c r="O942" s="203"/>
      <c r="P942" s="203"/>
      <c r="Q942" s="203"/>
      <c r="R942" s="203"/>
      <c r="S942" s="203"/>
      <c r="T942" s="204"/>
      <c r="AT942" s="205" t="s">
        <v>129</v>
      </c>
      <c r="AU942" s="205" t="s">
        <v>84</v>
      </c>
      <c r="AV942" s="13" t="s">
        <v>84</v>
      </c>
      <c r="AW942" s="13" t="s">
        <v>36</v>
      </c>
      <c r="AX942" s="13" t="s">
        <v>74</v>
      </c>
      <c r="AY942" s="205" t="s">
        <v>119</v>
      </c>
    </row>
    <row r="943" spans="2:51" s="13" customFormat="1" ht="11.25">
      <c r="B943" s="195"/>
      <c r="C943" s="196"/>
      <c r="D943" s="190" t="s">
        <v>129</v>
      </c>
      <c r="E943" s="197" t="s">
        <v>21</v>
      </c>
      <c r="F943" s="198" t="s">
        <v>1155</v>
      </c>
      <c r="G943" s="196"/>
      <c r="H943" s="199">
        <v>1.08</v>
      </c>
      <c r="I943" s="200"/>
      <c r="J943" s="196"/>
      <c r="K943" s="196"/>
      <c r="L943" s="201"/>
      <c r="M943" s="202"/>
      <c r="N943" s="203"/>
      <c r="O943" s="203"/>
      <c r="P943" s="203"/>
      <c r="Q943" s="203"/>
      <c r="R943" s="203"/>
      <c r="S943" s="203"/>
      <c r="T943" s="204"/>
      <c r="AT943" s="205" t="s">
        <v>129</v>
      </c>
      <c r="AU943" s="205" t="s">
        <v>84</v>
      </c>
      <c r="AV943" s="13" t="s">
        <v>84</v>
      </c>
      <c r="AW943" s="13" t="s">
        <v>36</v>
      </c>
      <c r="AX943" s="13" t="s">
        <v>74</v>
      </c>
      <c r="AY943" s="205" t="s">
        <v>119</v>
      </c>
    </row>
    <row r="944" spans="2:51" s="13" customFormat="1" ht="11.25">
      <c r="B944" s="195"/>
      <c r="C944" s="196"/>
      <c r="D944" s="190" t="s">
        <v>129</v>
      </c>
      <c r="E944" s="197" t="s">
        <v>21</v>
      </c>
      <c r="F944" s="198" t="s">
        <v>1156</v>
      </c>
      <c r="G944" s="196"/>
      <c r="H944" s="199">
        <v>0.85199999999999998</v>
      </c>
      <c r="I944" s="200"/>
      <c r="J944" s="196"/>
      <c r="K944" s="196"/>
      <c r="L944" s="201"/>
      <c r="M944" s="202"/>
      <c r="N944" s="203"/>
      <c r="O944" s="203"/>
      <c r="P944" s="203"/>
      <c r="Q944" s="203"/>
      <c r="R944" s="203"/>
      <c r="S944" s="203"/>
      <c r="T944" s="204"/>
      <c r="AT944" s="205" t="s">
        <v>129</v>
      </c>
      <c r="AU944" s="205" t="s">
        <v>84</v>
      </c>
      <c r="AV944" s="13" t="s">
        <v>84</v>
      </c>
      <c r="AW944" s="13" t="s">
        <v>36</v>
      </c>
      <c r="AX944" s="13" t="s">
        <v>74</v>
      </c>
      <c r="AY944" s="205" t="s">
        <v>119</v>
      </c>
    </row>
    <row r="945" spans="1:65" s="13" customFormat="1" ht="11.25">
      <c r="B945" s="195"/>
      <c r="C945" s="196"/>
      <c r="D945" s="190" t="s">
        <v>129</v>
      </c>
      <c r="E945" s="197" t="s">
        <v>21</v>
      </c>
      <c r="F945" s="198" t="s">
        <v>1157</v>
      </c>
      <c r="G945" s="196"/>
      <c r="H945" s="199">
        <v>0.85199999999999998</v>
      </c>
      <c r="I945" s="200"/>
      <c r="J945" s="196"/>
      <c r="K945" s="196"/>
      <c r="L945" s="201"/>
      <c r="M945" s="202"/>
      <c r="N945" s="203"/>
      <c r="O945" s="203"/>
      <c r="P945" s="203"/>
      <c r="Q945" s="203"/>
      <c r="R945" s="203"/>
      <c r="S945" s="203"/>
      <c r="T945" s="204"/>
      <c r="AT945" s="205" t="s">
        <v>129</v>
      </c>
      <c r="AU945" s="205" t="s">
        <v>84</v>
      </c>
      <c r="AV945" s="13" t="s">
        <v>84</v>
      </c>
      <c r="AW945" s="13" t="s">
        <v>36</v>
      </c>
      <c r="AX945" s="13" t="s">
        <v>74</v>
      </c>
      <c r="AY945" s="205" t="s">
        <v>119</v>
      </c>
    </row>
    <row r="946" spans="1:65" s="13" customFormat="1" ht="11.25">
      <c r="B946" s="195"/>
      <c r="C946" s="196"/>
      <c r="D946" s="190" t="s">
        <v>129</v>
      </c>
      <c r="E946" s="197" t="s">
        <v>21</v>
      </c>
      <c r="F946" s="198" t="s">
        <v>1158</v>
      </c>
      <c r="G946" s="196"/>
      <c r="H946" s="199">
        <v>0.85199999999999998</v>
      </c>
      <c r="I946" s="200"/>
      <c r="J946" s="196"/>
      <c r="K946" s="196"/>
      <c r="L946" s="201"/>
      <c r="M946" s="202"/>
      <c r="N946" s="203"/>
      <c r="O946" s="203"/>
      <c r="P946" s="203"/>
      <c r="Q946" s="203"/>
      <c r="R946" s="203"/>
      <c r="S946" s="203"/>
      <c r="T946" s="204"/>
      <c r="AT946" s="205" t="s">
        <v>129</v>
      </c>
      <c r="AU946" s="205" t="s">
        <v>84</v>
      </c>
      <c r="AV946" s="13" t="s">
        <v>84</v>
      </c>
      <c r="AW946" s="13" t="s">
        <v>36</v>
      </c>
      <c r="AX946" s="13" t="s">
        <v>74</v>
      </c>
      <c r="AY946" s="205" t="s">
        <v>119</v>
      </c>
    </row>
    <row r="947" spans="1:65" s="13" customFormat="1" ht="11.25">
      <c r="B947" s="195"/>
      <c r="C947" s="196"/>
      <c r="D947" s="190" t="s">
        <v>129</v>
      </c>
      <c r="E947" s="197" t="s">
        <v>21</v>
      </c>
      <c r="F947" s="198" t="s">
        <v>1159</v>
      </c>
      <c r="G947" s="196"/>
      <c r="H947" s="199">
        <v>9.9960000000000004</v>
      </c>
      <c r="I947" s="200"/>
      <c r="J947" s="196"/>
      <c r="K947" s="196"/>
      <c r="L947" s="201"/>
      <c r="M947" s="202"/>
      <c r="N947" s="203"/>
      <c r="O947" s="203"/>
      <c r="P947" s="203"/>
      <c r="Q947" s="203"/>
      <c r="R947" s="203"/>
      <c r="S947" s="203"/>
      <c r="T947" s="204"/>
      <c r="AT947" s="205" t="s">
        <v>129</v>
      </c>
      <c r="AU947" s="205" t="s">
        <v>84</v>
      </c>
      <c r="AV947" s="13" t="s">
        <v>84</v>
      </c>
      <c r="AW947" s="13" t="s">
        <v>36</v>
      </c>
      <c r="AX947" s="13" t="s">
        <v>74</v>
      </c>
      <c r="AY947" s="205" t="s">
        <v>119</v>
      </c>
    </row>
    <row r="948" spans="1:65" s="16" customFormat="1" ht="11.25">
      <c r="B948" s="239"/>
      <c r="C948" s="240"/>
      <c r="D948" s="190" t="s">
        <v>129</v>
      </c>
      <c r="E948" s="241" t="s">
        <v>21</v>
      </c>
      <c r="F948" s="242" t="s">
        <v>303</v>
      </c>
      <c r="G948" s="240"/>
      <c r="H948" s="243">
        <v>65.220999999999975</v>
      </c>
      <c r="I948" s="244"/>
      <c r="J948" s="240"/>
      <c r="K948" s="240"/>
      <c r="L948" s="245"/>
      <c r="M948" s="246"/>
      <c r="N948" s="247"/>
      <c r="O948" s="247"/>
      <c r="P948" s="247"/>
      <c r="Q948" s="247"/>
      <c r="R948" s="247"/>
      <c r="S948" s="247"/>
      <c r="T948" s="248"/>
      <c r="AT948" s="249" t="s">
        <v>129</v>
      </c>
      <c r="AU948" s="249" t="s">
        <v>84</v>
      </c>
      <c r="AV948" s="16" t="s">
        <v>170</v>
      </c>
      <c r="AW948" s="16" t="s">
        <v>36</v>
      </c>
      <c r="AX948" s="16" t="s">
        <v>74</v>
      </c>
      <c r="AY948" s="249" t="s">
        <v>119</v>
      </c>
    </row>
    <row r="949" spans="1:65" s="15" customFormat="1" ht="11.25">
      <c r="B949" s="219"/>
      <c r="C949" s="220"/>
      <c r="D949" s="190" t="s">
        <v>129</v>
      </c>
      <c r="E949" s="221" t="s">
        <v>21</v>
      </c>
      <c r="F949" s="222" t="s">
        <v>1160</v>
      </c>
      <c r="G949" s="220"/>
      <c r="H949" s="221" t="s">
        <v>21</v>
      </c>
      <c r="I949" s="223"/>
      <c r="J949" s="220"/>
      <c r="K949" s="220"/>
      <c r="L949" s="224"/>
      <c r="M949" s="225"/>
      <c r="N949" s="226"/>
      <c r="O949" s="226"/>
      <c r="P949" s="226"/>
      <c r="Q949" s="226"/>
      <c r="R949" s="226"/>
      <c r="S949" s="226"/>
      <c r="T949" s="227"/>
      <c r="AT949" s="228" t="s">
        <v>129</v>
      </c>
      <c r="AU949" s="228" t="s">
        <v>84</v>
      </c>
      <c r="AV949" s="15" t="s">
        <v>79</v>
      </c>
      <c r="AW949" s="15" t="s">
        <v>36</v>
      </c>
      <c r="AX949" s="15" t="s">
        <v>74</v>
      </c>
      <c r="AY949" s="228" t="s">
        <v>119</v>
      </c>
    </row>
    <row r="950" spans="1:65" s="13" customFormat="1" ht="11.25">
      <c r="B950" s="195"/>
      <c r="C950" s="196"/>
      <c r="D950" s="190" t="s">
        <v>129</v>
      </c>
      <c r="E950" s="197" t="s">
        <v>21</v>
      </c>
      <c r="F950" s="198" t="s">
        <v>1161</v>
      </c>
      <c r="G950" s="196"/>
      <c r="H950" s="199">
        <v>29.73</v>
      </c>
      <c r="I950" s="200"/>
      <c r="J950" s="196"/>
      <c r="K950" s="196"/>
      <c r="L950" s="201"/>
      <c r="M950" s="202"/>
      <c r="N950" s="203"/>
      <c r="O950" s="203"/>
      <c r="P950" s="203"/>
      <c r="Q950" s="203"/>
      <c r="R950" s="203"/>
      <c r="S950" s="203"/>
      <c r="T950" s="204"/>
      <c r="AT950" s="205" t="s">
        <v>129</v>
      </c>
      <c r="AU950" s="205" t="s">
        <v>84</v>
      </c>
      <c r="AV950" s="13" t="s">
        <v>84</v>
      </c>
      <c r="AW950" s="13" t="s">
        <v>36</v>
      </c>
      <c r="AX950" s="13" t="s">
        <v>74</v>
      </c>
      <c r="AY950" s="205" t="s">
        <v>119</v>
      </c>
    </row>
    <row r="951" spans="1:65" s="16" customFormat="1" ht="11.25">
      <c r="B951" s="239"/>
      <c r="C951" s="240"/>
      <c r="D951" s="190" t="s">
        <v>129</v>
      </c>
      <c r="E951" s="241" t="s">
        <v>21</v>
      </c>
      <c r="F951" s="242" t="s">
        <v>303</v>
      </c>
      <c r="G951" s="240"/>
      <c r="H951" s="243">
        <v>29.73</v>
      </c>
      <c r="I951" s="244"/>
      <c r="J951" s="240"/>
      <c r="K951" s="240"/>
      <c r="L951" s="245"/>
      <c r="M951" s="246"/>
      <c r="N951" s="247"/>
      <c r="O951" s="247"/>
      <c r="P951" s="247"/>
      <c r="Q951" s="247"/>
      <c r="R951" s="247"/>
      <c r="S951" s="247"/>
      <c r="T951" s="248"/>
      <c r="AT951" s="249" t="s">
        <v>129</v>
      </c>
      <c r="AU951" s="249" t="s">
        <v>84</v>
      </c>
      <c r="AV951" s="16" t="s">
        <v>170</v>
      </c>
      <c r="AW951" s="16" t="s">
        <v>36</v>
      </c>
      <c r="AX951" s="16" t="s">
        <v>74</v>
      </c>
      <c r="AY951" s="249" t="s">
        <v>119</v>
      </c>
    </row>
    <row r="952" spans="1:65" s="14" customFormat="1" ht="11.25">
      <c r="B952" s="206"/>
      <c r="C952" s="207"/>
      <c r="D952" s="190" t="s">
        <v>129</v>
      </c>
      <c r="E952" s="208" t="s">
        <v>21</v>
      </c>
      <c r="F952" s="209" t="s">
        <v>132</v>
      </c>
      <c r="G952" s="207"/>
      <c r="H952" s="210">
        <v>94.950999999999979</v>
      </c>
      <c r="I952" s="211"/>
      <c r="J952" s="207"/>
      <c r="K952" s="207"/>
      <c r="L952" s="212"/>
      <c r="M952" s="213"/>
      <c r="N952" s="214"/>
      <c r="O952" s="214"/>
      <c r="P952" s="214"/>
      <c r="Q952" s="214"/>
      <c r="R952" s="214"/>
      <c r="S952" s="214"/>
      <c r="T952" s="215"/>
      <c r="AT952" s="216" t="s">
        <v>129</v>
      </c>
      <c r="AU952" s="216" t="s">
        <v>84</v>
      </c>
      <c r="AV952" s="14" t="s">
        <v>126</v>
      </c>
      <c r="AW952" s="14" t="s">
        <v>36</v>
      </c>
      <c r="AX952" s="14" t="s">
        <v>79</v>
      </c>
      <c r="AY952" s="216" t="s">
        <v>119</v>
      </c>
    </row>
    <row r="953" spans="1:65" s="12" customFormat="1" ht="22.9" customHeight="1">
      <c r="B953" s="161"/>
      <c r="C953" s="162"/>
      <c r="D953" s="163" t="s">
        <v>73</v>
      </c>
      <c r="E953" s="175" t="s">
        <v>1162</v>
      </c>
      <c r="F953" s="175" t="s">
        <v>1163</v>
      </c>
      <c r="G953" s="162"/>
      <c r="H953" s="162"/>
      <c r="I953" s="165"/>
      <c r="J953" s="176">
        <f>BK953</f>
        <v>0</v>
      </c>
      <c r="K953" s="162"/>
      <c r="L953" s="167"/>
      <c r="M953" s="168"/>
      <c r="N953" s="169"/>
      <c r="O953" s="169"/>
      <c r="P953" s="170">
        <f>SUM(P954:P977)</f>
        <v>0</v>
      </c>
      <c r="Q953" s="169"/>
      <c r="R953" s="170">
        <f>SUM(R954:R977)</f>
        <v>1.0048128000000001</v>
      </c>
      <c r="S953" s="169"/>
      <c r="T953" s="171">
        <f>SUM(T954:T977)</f>
        <v>0.99955200000000011</v>
      </c>
      <c r="AR953" s="172" t="s">
        <v>84</v>
      </c>
      <c r="AT953" s="173" t="s">
        <v>73</v>
      </c>
      <c r="AU953" s="173" t="s">
        <v>79</v>
      </c>
      <c r="AY953" s="172" t="s">
        <v>119</v>
      </c>
      <c r="BK953" s="174">
        <f>SUM(BK954:BK977)</f>
        <v>0</v>
      </c>
    </row>
    <row r="954" spans="1:65" s="2" customFormat="1" ht="16.5" customHeight="1">
      <c r="A954" s="37"/>
      <c r="B954" s="38"/>
      <c r="C954" s="177" t="s">
        <v>1164</v>
      </c>
      <c r="D954" s="177" t="s">
        <v>122</v>
      </c>
      <c r="E954" s="178" t="s">
        <v>1165</v>
      </c>
      <c r="F954" s="179" t="s">
        <v>1166</v>
      </c>
      <c r="G954" s="180" t="s">
        <v>173</v>
      </c>
      <c r="H954" s="181">
        <v>263.04000000000002</v>
      </c>
      <c r="I954" s="182"/>
      <c r="J954" s="183">
        <f>ROUND(I954*H954,2)</f>
        <v>0</v>
      </c>
      <c r="K954" s="179" t="s">
        <v>21</v>
      </c>
      <c r="L954" s="42"/>
      <c r="M954" s="184" t="s">
        <v>21</v>
      </c>
      <c r="N954" s="185" t="s">
        <v>45</v>
      </c>
      <c r="O954" s="67"/>
      <c r="P954" s="186">
        <f>O954*H954</f>
        <v>0</v>
      </c>
      <c r="Q954" s="186">
        <v>0</v>
      </c>
      <c r="R954" s="186">
        <f>Q954*H954</f>
        <v>0</v>
      </c>
      <c r="S954" s="186">
        <v>3.8E-3</v>
      </c>
      <c r="T954" s="187">
        <f>S954*H954</f>
        <v>0.99955200000000011</v>
      </c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R954" s="188" t="s">
        <v>341</v>
      </c>
      <c r="AT954" s="188" t="s">
        <v>122</v>
      </c>
      <c r="AU954" s="188" t="s">
        <v>84</v>
      </c>
      <c r="AY954" s="19" t="s">
        <v>119</v>
      </c>
      <c r="BE954" s="189">
        <f>IF(N954="základní",J954,0)</f>
        <v>0</v>
      </c>
      <c r="BF954" s="189">
        <f>IF(N954="snížená",J954,0)</f>
        <v>0</v>
      </c>
      <c r="BG954" s="189">
        <f>IF(N954="zákl. přenesená",J954,0)</f>
        <v>0</v>
      </c>
      <c r="BH954" s="189">
        <f>IF(N954="sníž. přenesená",J954,0)</f>
        <v>0</v>
      </c>
      <c r="BI954" s="189">
        <f>IF(N954="nulová",J954,0)</f>
        <v>0</v>
      </c>
      <c r="BJ954" s="19" t="s">
        <v>79</v>
      </c>
      <c r="BK954" s="189">
        <f>ROUND(I954*H954,2)</f>
        <v>0</v>
      </c>
      <c r="BL954" s="19" t="s">
        <v>341</v>
      </c>
      <c r="BM954" s="188" t="s">
        <v>1167</v>
      </c>
    </row>
    <row r="955" spans="1:65" s="2" customFormat="1" ht="11.25">
      <c r="A955" s="37"/>
      <c r="B955" s="38"/>
      <c r="C955" s="39"/>
      <c r="D955" s="190" t="s">
        <v>128</v>
      </c>
      <c r="E955" s="39"/>
      <c r="F955" s="191" t="s">
        <v>1166</v>
      </c>
      <c r="G955" s="39"/>
      <c r="H955" s="39"/>
      <c r="I955" s="192"/>
      <c r="J955" s="39"/>
      <c r="K955" s="39"/>
      <c r="L955" s="42"/>
      <c r="M955" s="193"/>
      <c r="N955" s="194"/>
      <c r="O955" s="67"/>
      <c r="P955" s="67"/>
      <c r="Q955" s="67"/>
      <c r="R955" s="67"/>
      <c r="S955" s="67"/>
      <c r="T955" s="68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T955" s="19" t="s">
        <v>128</v>
      </c>
      <c r="AU955" s="19" t="s">
        <v>84</v>
      </c>
    </row>
    <row r="956" spans="1:65" s="13" customFormat="1" ht="11.25">
      <c r="B956" s="195"/>
      <c r="C956" s="196"/>
      <c r="D956" s="190" t="s">
        <v>129</v>
      </c>
      <c r="E956" s="197" t="s">
        <v>21</v>
      </c>
      <c r="F956" s="198" t="s">
        <v>1168</v>
      </c>
      <c r="G956" s="196"/>
      <c r="H956" s="199">
        <v>263.04000000000002</v>
      </c>
      <c r="I956" s="200"/>
      <c r="J956" s="196"/>
      <c r="K956" s="196"/>
      <c r="L956" s="201"/>
      <c r="M956" s="202"/>
      <c r="N956" s="203"/>
      <c r="O956" s="203"/>
      <c r="P956" s="203"/>
      <c r="Q956" s="203"/>
      <c r="R956" s="203"/>
      <c r="S956" s="203"/>
      <c r="T956" s="204"/>
      <c r="AT956" s="205" t="s">
        <v>129</v>
      </c>
      <c r="AU956" s="205" t="s">
        <v>84</v>
      </c>
      <c r="AV956" s="13" t="s">
        <v>84</v>
      </c>
      <c r="AW956" s="13" t="s">
        <v>36</v>
      </c>
      <c r="AX956" s="13" t="s">
        <v>79</v>
      </c>
      <c r="AY956" s="205" t="s">
        <v>119</v>
      </c>
    </row>
    <row r="957" spans="1:65" s="2" customFormat="1" ht="24.2" customHeight="1">
      <c r="A957" s="37"/>
      <c r="B957" s="38"/>
      <c r="C957" s="177" t="s">
        <v>1169</v>
      </c>
      <c r="D957" s="177" t="s">
        <v>122</v>
      </c>
      <c r="E957" s="178" t="s">
        <v>1170</v>
      </c>
      <c r="F957" s="179" t="s">
        <v>1171</v>
      </c>
      <c r="G957" s="180" t="s">
        <v>173</v>
      </c>
      <c r="H957" s="181">
        <v>263.04000000000002</v>
      </c>
      <c r="I957" s="182"/>
      <c r="J957" s="183">
        <f>ROUND(I957*H957,2)</f>
        <v>0</v>
      </c>
      <c r="K957" s="179" t="s">
        <v>21</v>
      </c>
      <c r="L957" s="42"/>
      <c r="M957" s="184" t="s">
        <v>21</v>
      </c>
      <c r="N957" s="185" t="s">
        <v>45</v>
      </c>
      <c r="O957" s="67"/>
      <c r="P957" s="186">
        <f>O957*H957</f>
        <v>0</v>
      </c>
      <c r="Q957" s="186">
        <v>3.82E-3</v>
      </c>
      <c r="R957" s="186">
        <f>Q957*H957</f>
        <v>1.0048128000000001</v>
      </c>
      <c r="S957" s="186">
        <v>0</v>
      </c>
      <c r="T957" s="187">
        <f>S957*H957</f>
        <v>0</v>
      </c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R957" s="188" t="s">
        <v>341</v>
      </c>
      <c r="AT957" s="188" t="s">
        <v>122</v>
      </c>
      <c r="AU957" s="188" t="s">
        <v>84</v>
      </c>
      <c r="AY957" s="19" t="s">
        <v>119</v>
      </c>
      <c r="BE957" s="189">
        <f>IF(N957="základní",J957,0)</f>
        <v>0</v>
      </c>
      <c r="BF957" s="189">
        <f>IF(N957="snížená",J957,0)</f>
        <v>0</v>
      </c>
      <c r="BG957" s="189">
        <f>IF(N957="zákl. přenesená",J957,0)</f>
        <v>0</v>
      </c>
      <c r="BH957" s="189">
        <f>IF(N957="sníž. přenesená",J957,0)</f>
        <v>0</v>
      </c>
      <c r="BI957" s="189">
        <f>IF(N957="nulová",J957,0)</f>
        <v>0</v>
      </c>
      <c r="BJ957" s="19" t="s">
        <v>79</v>
      </c>
      <c r="BK957" s="189">
        <f>ROUND(I957*H957,2)</f>
        <v>0</v>
      </c>
      <c r="BL957" s="19" t="s">
        <v>341</v>
      </c>
      <c r="BM957" s="188" t="s">
        <v>1172</v>
      </c>
    </row>
    <row r="958" spans="1:65" s="2" customFormat="1" ht="19.5">
      <c r="A958" s="37"/>
      <c r="B958" s="38"/>
      <c r="C958" s="39"/>
      <c r="D958" s="190" t="s">
        <v>128</v>
      </c>
      <c r="E958" s="39"/>
      <c r="F958" s="191" t="s">
        <v>1173</v>
      </c>
      <c r="G958" s="39"/>
      <c r="H958" s="39"/>
      <c r="I958" s="192"/>
      <c r="J958" s="39"/>
      <c r="K958" s="39"/>
      <c r="L958" s="42"/>
      <c r="M958" s="193"/>
      <c r="N958" s="194"/>
      <c r="O958" s="67"/>
      <c r="P958" s="67"/>
      <c r="Q958" s="67"/>
      <c r="R958" s="67"/>
      <c r="S958" s="67"/>
      <c r="T958" s="68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9" t="s">
        <v>128</v>
      </c>
      <c r="AU958" s="19" t="s">
        <v>84</v>
      </c>
    </row>
    <row r="959" spans="1:65" s="13" customFormat="1" ht="11.25">
      <c r="B959" s="195"/>
      <c r="C959" s="196"/>
      <c r="D959" s="190" t="s">
        <v>129</v>
      </c>
      <c r="E959" s="197" t="s">
        <v>21</v>
      </c>
      <c r="F959" s="198" t="s">
        <v>491</v>
      </c>
      <c r="G959" s="196"/>
      <c r="H959" s="199">
        <v>23.52</v>
      </c>
      <c r="I959" s="200"/>
      <c r="J959" s="196"/>
      <c r="K959" s="196"/>
      <c r="L959" s="201"/>
      <c r="M959" s="202"/>
      <c r="N959" s="203"/>
      <c r="O959" s="203"/>
      <c r="P959" s="203"/>
      <c r="Q959" s="203"/>
      <c r="R959" s="203"/>
      <c r="S959" s="203"/>
      <c r="T959" s="204"/>
      <c r="AT959" s="205" t="s">
        <v>129</v>
      </c>
      <c r="AU959" s="205" t="s">
        <v>84</v>
      </c>
      <c r="AV959" s="13" t="s">
        <v>84</v>
      </c>
      <c r="AW959" s="13" t="s">
        <v>36</v>
      </c>
      <c r="AX959" s="13" t="s">
        <v>74</v>
      </c>
      <c r="AY959" s="205" t="s">
        <v>119</v>
      </c>
    </row>
    <row r="960" spans="1:65" s="13" customFormat="1" ht="11.25">
      <c r="B960" s="195"/>
      <c r="C960" s="196"/>
      <c r="D960" s="190" t="s">
        <v>129</v>
      </c>
      <c r="E960" s="197" t="s">
        <v>21</v>
      </c>
      <c r="F960" s="198" t="s">
        <v>1174</v>
      </c>
      <c r="G960" s="196"/>
      <c r="H960" s="199">
        <v>16.8</v>
      </c>
      <c r="I960" s="200"/>
      <c r="J960" s="196"/>
      <c r="K960" s="196"/>
      <c r="L960" s="201"/>
      <c r="M960" s="202"/>
      <c r="N960" s="203"/>
      <c r="O960" s="203"/>
      <c r="P960" s="203"/>
      <c r="Q960" s="203"/>
      <c r="R960" s="203"/>
      <c r="S960" s="203"/>
      <c r="T960" s="204"/>
      <c r="AT960" s="205" t="s">
        <v>129</v>
      </c>
      <c r="AU960" s="205" t="s">
        <v>84</v>
      </c>
      <c r="AV960" s="13" t="s">
        <v>84</v>
      </c>
      <c r="AW960" s="13" t="s">
        <v>36</v>
      </c>
      <c r="AX960" s="13" t="s">
        <v>74</v>
      </c>
      <c r="AY960" s="205" t="s">
        <v>119</v>
      </c>
    </row>
    <row r="961" spans="1:65" s="13" customFormat="1" ht="11.25">
      <c r="B961" s="195"/>
      <c r="C961" s="196"/>
      <c r="D961" s="190" t="s">
        <v>129</v>
      </c>
      <c r="E961" s="197" t="s">
        <v>21</v>
      </c>
      <c r="F961" s="198" t="s">
        <v>493</v>
      </c>
      <c r="G961" s="196"/>
      <c r="H961" s="199">
        <v>17.399999999999999</v>
      </c>
      <c r="I961" s="200"/>
      <c r="J961" s="196"/>
      <c r="K961" s="196"/>
      <c r="L961" s="201"/>
      <c r="M961" s="202"/>
      <c r="N961" s="203"/>
      <c r="O961" s="203"/>
      <c r="P961" s="203"/>
      <c r="Q961" s="203"/>
      <c r="R961" s="203"/>
      <c r="S961" s="203"/>
      <c r="T961" s="204"/>
      <c r="AT961" s="205" t="s">
        <v>129</v>
      </c>
      <c r="AU961" s="205" t="s">
        <v>84</v>
      </c>
      <c r="AV961" s="13" t="s">
        <v>84</v>
      </c>
      <c r="AW961" s="13" t="s">
        <v>36</v>
      </c>
      <c r="AX961" s="13" t="s">
        <v>74</v>
      </c>
      <c r="AY961" s="205" t="s">
        <v>119</v>
      </c>
    </row>
    <row r="962" spans="1:65" s="13" customFormat="1" ht="11.25">
      <c r="B962" s="195"/>
      <c r="C962" s="196"/>
      <c r="D962" s="190" t="s">
        <v>129</v>
      </c>
      <c r="E962" s="197" t="s">
        <v>21</v>
      </c>
      <c r="F962" s="198" t="s">
        <v>494</v>
      </c>
      <c r="G962" s="196"/>
      <c r="H962" s="199">
        <v>17.399999999999999</v>
      </c>
      <c r="I962" s="200"/>
      <c r="J962" s="196"/>
      <c r="K962" s="196"/>
      <c r="L962" s="201"/>
      <c r="M962" s="202"/>
      <c r="N962" s="203"/>
      <c r="O962" s="203"/>
      <c r="P962" s="203"/>
      <c r="Q962" s="203"/>
      <c r="R962" s="203"/>
      <c r="S962" s="203"/>
      <c r="T962" s="204"/>
      <c r="AT962" s="205" t="s">
        <v>129</v>
      </c>
      <c r="AU962" s="205" t="s">
        <v>84</v>
      </c>
      <c r="AV962" s="13" t="s">
        <v>84</v>
      </c>
      <c r="AW962" s="13" t="s">
        <v>36</v>
      </c>
      <c r="AX962" s="13" t="s">
        <v>74</v>
      </c>
      <c r="AY962" s="205" t="s">
        <v>119</v>
      </c>
    </row>
    <row r="963" spans="1:65" s="13" customFormat="1" ht="11.25">
      <c r="B963" s="195"/>
      <c r="C963" s="196"/>
      <c r="D963" s="190" t="s">
        <v>129</v>
      </c>
      <c r="E963" s="197" t="s">
        <v>21</v>
      </c>
      <c r="F963" s="198" t="s">
        <v>497</v>
      </c>
      <c r="G963" s="196"/>
      <c r="H963" s="199">
        <v>57.12</v>
      </c>
      <c r="I963" s="200"/>
      <c r="J963" s="196"/>
      <c r="K963" s="196"/>
      <c r="L963" s="201"/>
      <c r="M963" s="202"/>
      <c r="N963" s="203"/>
      <c r="O963" s="203"/>
      <c r="P963" s="203"/>
      <c r="Q963" s="203"/>
      <c r="R963" s="203"/>
      <c r="S963" s="203"/>
      <c r="T963" s="204"/>
      <c r="AT963" s="205" t="s">
        <v>129</v>
      </c>
      <c r="AU963" s="205" t="s">
        <v>84</v>
      </c>
      <c r="AV963" s="13" t="s">
        <v>84</v>
      </c>
      <c r="AW963" s="13" t="s">
        <v>36</v>
      </c>
      <c r="AX963" s="13" t="s">
        <v>74</v>
      </c>
      <c r="AY963" s="205" t="s">
        <v>119</v>
      </c>
    </row>
    <row r="964" spans="1:65" s="13" customFormat="1" ht="11.25">
      <c r="B964" s="195"/>
      <c r="C964" s="196"/>
      <c r="D964" s="190" t="s">
        <v>129</v>
      </c>
      <c r="E964" s="197" t="s">
        <v>21</v>
      </c>
      <c r="F964" s="198" t="s">
        <v>498</v>
      </c>
      <c r="G964" s="196"/>
      <c r="H964" s="199">
        <v>40.799999999999997</v>
      </c>
      <c r="I964" s="200"/>
      <c r="J964" s="196"/>
      <c r="K964" s="196"/>
      <c r="L964" s="201"/>
      <c r="M964" s="202"/>
      <c r="N964" s="203"/>
      <c r="O964" s="203"/>
      <c r="P964" s="203"/>
      <c r="Q964" s="203"/>
      <c r="R964" s="203"/>
      <c r="S964" s="203"/>
      <c r="T964" s="204"/>
      <c r="AT964" s="205" t="s">
        <v>129</v>
      </c>
      <c r="AU964" s="205" t="s">
        <v>84</v>
      </c>
      <c r="AV964" s="13" t="s">
        <v>84</v>
      </c>
      <c r="AW964" s="13" t="s">
        <v>36</v>
      </c>
      <c r="AX964" s="13" t="s">
        <v>74</v>
      </c>
      <c r="AY964" s="205" t="s">
        <v>119</v>
      </c>
    </row>
    <row r="965" spans="1:65" s="13" customFormat="1" ht="11.25">
      <c r="B965" s="195"/>
      <c r="C965" s="196"/>
      <c r="D965" s="190" t="s">
        <v>129</v>
      </c>
      <c r="E965" s="197" t="s">
        <v>21</v>
      </c>
      <c r="F965" s="198" t="s">
        <v>499</v>
      </c>
      <c r="G965" s="196"/>
      <c r="H965" s="199">
        <v>6.24</v>
      </c>
      <c r="I965" s="200"/>
      <c r="J965" s="196"/>
      <c r="K965" s="196"/>
      <c r="L965" s="201"/>
      <c r="M965" s="202"/>
      <c r="N965" s="203"/>
      <c r="O965" s="203"/>
      <c r="P965" s="203"/>
      <c r="Q965" s="203"/>
      <c r="R965" s="203"/>
      <c r="S965" s="203"/>
      <c r="T965" s="204"/>
      <c r="AT965" s="205" t="s">
        <v>129</v>
      </c>
      <c r="AU965" s="205" t="s">
        <v>84</v>
      </c>
      <c r="AV965" s="13" t="s">
        <v>84</v>
      </c>
      <c r="AW965" s="13" t="s">
        <v>36</v>
      </c>
      <c r="AX965" s="13" t="s">
        <v>74</v>
      </c>
      <c r="AY965" s="205" t="s">
        <v>119</v>
      </c>
    </row>
    <row r="966" spans="1:65" s="13" customFormat="1" ht="11.25">
      <c r="B966" s="195"/>
      <c r="C966" s="196"/>
      <c r="D966" s="190" t="s">
        <v>129</v>
      </c>
      <c r="E966" s="197" t="s">
        <v>21</v>
      </c>
      <c r="F966" s="198" t="s">
        <v>500</v>
      </c>
      <c r="G966" s="196"/>
      <c r="H966" s="199">
        <v>6.72</v>
      </c>
      <c r="I966" s="200"/>
      <c r="J966" s="196"/>
      <c r="K966" s="196"/>
      <c r="L966" s="201"/>
      <c r="M966" s="202"/>
      <c r="N966" s="203"/>
      <c r="O966" s="203"/>
      <c r="P966" s="203"/>
      <c r="Q966" s="203"/>
      <c r="R966" s="203"/>
      <c r="S966" s="203"/>
      <c r="T966" s="204"/>
      <c r="AT966" s="205" t="s">
        <v>129</v>
      </c>
      <c r="AU966" s="205" t="s">
        <v>84</v>
      </c>
      <c r="AV966" s="13" t="s">
        <v>84</v>
      </c>
      <c r="AW966" s="13" t="s">
        <v>36</v>
      </c>
      <c r="AX966" s="13" t="s">
        <v>74</v>
      </c>
      <c r="AY966" s="205" t="s">
        <v>119</v>
      </c>
    </row>
    <row r="967" spans="1:65" s="13" customFormat="1" ht="11.25">
      <c r="B967" s="195"/>
      <c r="C967" s="196"/>
      <c r="D967" s="190" t="s">
        <v>129</v>
      </c>
      <c r="E967" s="197" t="s">
        <v>21</v>
      </c>
      <c r="F967" s="198" t="s">
        <v>1175</v>
      </c>
      <c r="G967" s="196"/>
      <c r="H967" s="199">
        <v>3.84</v>
      </c>
      <c r="I967" s="200"/>
      <c r="J967" s="196"/>
      <c r="K967" s="196"/>
      <c r="L967" s="201"/>
      <c r="M967" s="202"/>
      <c r="N967" s="203"/>
      <c r="O967" s="203"/>
      <c r="P967" s="203"/>
      <c r="Q967" s="203"/>
      <c r="R967" s="203"/>
      <c r="S967" s="203"/>
      <c r="T967" s="204"/>
      <c r="AT967" s="205" t="s">
        <v>129</v>
      </c>
      <c r="AU967" s="205" t="s">
        <v>84</v>
      </c>
      <c r="AV967" s="13" t="s">
        <v>84</v>
      </c>
      <c r="AW967" s="13" t="s">
        <v>36</v>
      </c>
      <c r="AX967" s="13" t="s">
        <v>74</v>
      </c>
      <c r="AY967" s="205" t="s">
        <v>119</v>
      </c>
    </row>
    <row r="968" spans="1:65" s="13" customFormat="1" ht="11.25">
      <c r="B968" s="195"/>
      <c r="C968" s="196"/>
      <c r="D968" s="190" t="s">
        <v>129</v>
      </c>
      <c r="E968" s="197" t="s">
        <v>21</v>
      </c>
      <c r="F968" s="198" t="s">
        <v>1176</v>
      </c>
      <c r="G968" s="196"/>
      <c r="H968" s="199">
        <v>1.92</v>
      </c>
      <c r="I968" s="200"/>
      <c r="J968" s="196"/>
      <c r="K968" s="196"/>
      <c r="L968" s="201"/>
      <c r="M968" s="202"/>
      <c r="N968" s="203"/>
      <c r="O968" s="203"/>
      <c r="P968" s="203"/>
      <c r="Q968" s="203"/>
      <c r="R968" s="203"/>
      <c r="S968" s="203"/>
      <c r="T968" s="204"/>
      <c r="AT968" s="205" t="s">
        <v>129</v>
      </c>
      <c r="AU968" s="205" t="s">
        <v>84</v>
      </c>
      <c r="AV968" s="13" t="s">
        <v>84</v>
      </c>
      <c r="AW968" s="13" t="s">
        <v>36</v>
      </c>
      <c r="AX968" s="13" t="s">
        <v>74</v>
      </c>
      <c r="AY968" s="205" t="s">
        <v>119</v>
      </c>
    </row>
    <row r="969" spans="1:65" s="13" customFormat="1" ht="11.25">
      <c r="B969" s="195"/>
      <c r="C969" s="196"/>
      <c r="D969" s="190" t="s">
        <v>129</v>
      </c>
      <c r="E969" s="197" t="s">
        <v>21</v>
      </c>
      <c r="F969" s="198" t="s">
        <v>505</v>
      </c>
      <c r="G969" s="196"/>
      <c r="H969" s="199">
        <v>16.32</v>
      </c>
      <c r="I969" s="200"/>
      <c r="J969" s="196"/>
      <c r="K969" s="196"/>
      <c r="L969" s="201"/>
      <c r="M969" s="202"/>
      <c r="N969" s="203"/>
      <c r="O969" s="203"/>
      <c r="P969" s="203"/>
      <c r="Q969" s="203"/>
      <c r="R969" s="203"/>
      <c r="S969" s="203"/>
      <c r="T969" s="204"/>
      <c r="AT969" s="205" t="s">
        <v>129</v>
      </c>
      <c r="AU969" s="205" t="s">
        <v>84</v>
      </c>
      <c r="AV969" s="13" t="s">
        <v>84</v>
      </c>
      <c r="AW969" s="13" t="s">
        <v>36</v>
      </c>
      <c r="AX969" s="13" t="s">
        <v>74</v>
      </c>
      <c r="AY969" s="205" t="s">
        <v>119</v>
      </c>
    </row>
    <row r="970" spans="1:65" s="13" customFormat="1" ht="11.25">
      <c r="B970" s="195"/>
      <c r="C970" s="196"/>
      <c r="D970" s="190" t="s">
        <v>129</v>
      </c>
      <c r="E970" s="197" t="s">
        <v>21</v>
      </c>
      <c r="F970" s="198" t="s">
        <v>506</v>
      </c>
      <c r="G970" s="196"/>
      <c r="H970" s="199">
        <v>16.32</v>
      </c>
      <c r="I970" s="200"/>
      <c r="J970" s="196"/>
      <c r="K970" s="196"/>
      <c r="L970" s="201"/>
      <c r="M970" s="202"/>
      <c r="N970" s="203"/>
      <c r="O970" s="203"/>
      <c r="P970" s="203"/>
      <c r="Q970" s="203"/>
      <c r="R970" s="203"/>
      <c r="S970" s="203"/>
      <c r="T970" s="204"/>
      <c r="AT970" s="205" t="s">
        <v>129</v>
      </c>
      <c r="AU970" s="205" t="s">
        <v>84</v>
      </c>
      <c r="AV970" s="13" t="s">
        <v>84</v>
      </c>
      <c r="AW970" s="13" t="s">
        <v>36</v>
      </c>
      <c r="AX970" s="13" t="s">
        <v>74</v>
      </c>
      <c r="AY970" s="205" t="s">
        <v>119</v>
      </c>
    </row>
    <row r="971" spans="1:65" s="13" customFormat="1" ht="11.25">
      <c r="B971" s="195"/>
      <c r="C971" s="196"/>
      <c r="D971" s="190" t="s">
        <v>129</v>
      </c>
      <c r="E971" s="197" t="s">
        <v>21</v>
      </c>
      <c r="F971" s="198" t="s">
        <v>1177</v>
      </c>
      <c r="G971" s="196"/>
      <c r="H971" s="199">
        <v>6.72</v>
      </c>
      <c r="I971" s="200"/>
      <c r="J971" s="196"/>
      <c r="K971" s="196"/>
      <c r="L971" s="201"/>
      <c r="M971" s="202"/>
      <c r="N971" s="203"/>
      <c r="O971" s="203"/>
      <c r="P971" s="203"/>
      <c r="Q971" s="203"/>
      <c r="R971" s="203"/>
      <c r="S971" s="203"/>
      <c r="T971" s="204"/>
      <c r="AT971" s="205" t="s">
        <v>129</v>
      </c>
      <c r="AU971" s="205" t="s">
        <v>84</v>
      </c>
      <c r="AV971" s="13" t="s">
        <v>84</v>
      </c>
      <c r="AW971" s="13" t="s">
        <v>36</v>
      </c>
      <c r="AX971" s="13" t="s">
        <v>74</v>
      </c>
      <c r="AY971" s="205" t="s">
        <v>119</v>
      </c>
    </row>
    <row r="972" spans="1:65" s="13" customFormat="1" ht="11.25">
      <c r="B972" s="195"/>
      <c r="C972" s="196"/>
      <c r="D972" s="190" t="s">
        <v>129</v>
      </c>
      <c r="E972" s="197" t="s">
        <v>21</v>
      </c>
      <c r="F972" s="198" t="s">
        <v>1178</v>
      </c>
      <c r="G972" s="196"/>
      <c r="H972" s="199">
        <v>6.72</v>
      </c>
      <c r="I972" s="200"/>
      <c r="J972" s="196"/>
      <c r="K972" s="196"/>
      <c r="L972" s="201"/>
      <c r="M972" s="202"/>
      <c r="N972" s="203"/>
      <c r="O972" s="203"/>
      <c r="P972" s="203"/>
      <c r="Q972" s="203"/>
      <c r="R972" s="203"/>
      <c r="S972" s="203"/>
      <c r="T972" s="204"/>
      <c r="AT972" s="205" t="s">
        <v>129</v>
      </c>
      <c r="AU972" s="205" t="s">
        <v>84</v>
      </c>
      <c r="AV972" s="13" t="s">
        <v>84</v>
      </c>
      <c r="AW972" s="13" t="s">
        <v>36</v>
      </c>
      <c r="AX972" s="13" t="s">
        <v>74</v>
      </c>
      <c r="AY972" s="205" t="s">
        <v>119</v>
      </c>
    </row>
    <row r="973" spans="1:65" s="13" customFormat="1" ht="11.25">
      <c r="B973" s="195"/>
      <c r="C973" s="196"/>
      <c r="D973" s="190" t="s">
        <v>129</v>
      </c>
      <c r="E973" s="197" t="s">
        <v>21</v>
      </c>
      <c r="F973" s="198" t="s">
        <v>484</v>
      </c>
      <c r="G973" s="196"/>
      <c r="H973" s="199">
        <v>25.2</v>
      </c>
      <c r="I973" s="200"/>
      <c r="J973" s="196"/>
      <c r="K973" s="196"/>
      <c r="L973" s="201"/>
      <c r="M973" s="202"/>
      <c r="N973" s="203"/>
      <c r="O973" s="203"/>
      <c r="P973" s="203"/>
      <c r="Q973" s="203"/>
      <c r="R973" s="203"/>
      <c r="S973" s="203"/>
      <c r="T973" s="204"/>
      <c r="AT973" s="205" t="s">
        <v>129</v>
      </c>
      <c r="AU973" s="205" t="s">
        <v>84</v>
      </c>
      <c r="AV973" s="13" t="s">
        <v>84</v>
      </c>
      <c r="AW973" s="13" t="s">
        <v>36</v>
      </c>
      <c r="AX973" s="13" t="s">
        <v>74</v>
      </c>
      <c r="AY973" s="205" t="s">
        <v>119</v>
      </c>
    </row>
    <row r="974" spans="1:65" s="14" customFormat="1" ht="11.25">
      <c r="B974" s="206"/>
      <c r="C974" s="207"/>
      <c r="D974" s="190" t="s">
        <v>129</v>
      </c>
      <c r="E974" s="208" t="s">
        <v>21</v>
      </c>
      <c r="F974" s="209" t="s">
        <v>132</v>
      </c>
      <c r="G974" s="207"/>
      <c r="H974" s="210">
        <v>263.04000000000002</v>
      </c>
      <c r="I974" s="211"/>
      <c r="J974" s="207"/>
      <c r="K974" s="207"/>
      <c r="L974" s="212"/>
      <c r="M974" s="213"/>
      <c r="N974" s="214"/>
      <c r="O974" s="214"/>
      <c r="P974" s="214"/>
      <c r="Q974" s="214"/>
      <c r="R974" s="214"/>
      <c r="S974" s="214"/>
      <c r="T974" s="215"/>
      <c r="AT974" s="216" t="s">
        <v>129</v>
      </c>
      <c r="AU974" s="216" t="s">
        <v>84</v>
      </c>
      <c r="AV974" s="14" t="s">
        <v>126</v>
      </c>
      <c r="AW974" s="14" t="s">
        <v>36</v>
      </c>
      <c r="AX974" s="14" t="s">
        <v>79</v>
      </c>
      <c r="AY974" s="216" t="s">
        <v>119</v>
      </c>
    </row>
    <row r="975" spans="1:65" s="2" customFormat="1" ht="24.2" customHeight="1">
      <c r="A975" s="37"/>
      <c r="B975" s="38"/>
      <c r="C975" s="177" t="s">
        <v>1179</v>
      </c>
      <c r="D975" s="177" t="s">
        <v>122</v>
      </c>
      <c r="E975" s="178" t="s">
        <v>1180</v>
      </c>
      <c r="F975" s="179" t="s">
        <v>1181</v>
      </c>
      <c r="G975" s="180" t="s">
        <v>736</v>
      </c>
      <c r="H975" s="250"/>
      <c r="I975" s="182"/>
      <c r="J975" s="183">
        <f>ROUND(I975*H975,2)</f>
        <v>0</v>
      </c>
      <c r="K975" s="179" t="s">
        <v>135</v>
      </c>
      <c r="L975" s="42"/>
      <c r="M975" s="184" t="s">
        <v>21</v>
      </c>
      <c r="N975" s="185" t="s">
        <v>45</v>
      </c>
      <c r="O975" s="67"/>
      <c r="P975" s="186">
        <f>O975*H975</f>
        <v>0</v>
      </c>
      <c r="Q975" s="186">
        <v>0</v>
      </c>
      <c r="R975" s="186">
        <f>Q975*H975</f>
        <v>0</v>
      </c>
      <c r="S975" s="186">
        <v>0</v>
      </c>
      <c r="T975" s="187">
        <f>S975*H975</f>
        <v>0</v>
      </c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R975" s="188" t="s">
        <v>341</v>
      </c>
      <c r="AT975" s="188" t="s">
        <v>122</v>
      </c>
      <c r="AU975" s="188" t="s">
        <v>84</v>
      </c>
      <c r="AY975" s="19" t="s">
        <v>119</v>
      </c>
      <c r="BE975" s="189">
        <f>IF(N975="základní",J975,0)</f>
        <v>0</v>
      </c>
      <c r="BF975" s="189">
        <f>IF(N975="snížená",J975,0)</f>
        <v>0</v>
      </c>
      <c r="BG975" s="189">
        <f>IF(N975="zákl. přenesená",J975,0)</f>
        <v>0</v>
      </c>
      <c r="BH975" s="189">
        <f>IF(N975="sníž. přenesená",J975,0)</f>
        <v>0</v>
      </c>
      <c r="BI975" s="189">
        <f>IF(N975="nulová",J975,0)</f>
        <v>0</v>
      </c>
      <c r="BJ975" s="19" t="s">
        <v>79</v>
      </c>
      <c r="BK975" s="189">
        <f>ROUND(I975*H975,2)</f>
        <v>0</v>
      </c>
      <c r="BL975" s="19" t="s">
        <v>341</v>
      </c>
      <c r="BM975" s="188" t="s">
        <v>1182</v>
      </c>
    </row>
    <row r="976" spans="1:65" s="2" customFormat="1" ht="29.25">
      <c r="A976" s="37"/>
      <c r="B976" s="38"/>
      <c r="C976" s="39"/>
      <c r="D976" s="190" t="s">
        <v>128</v>
      </c>
      <c r="E976" s="39"/>
      <c r="F976" s="191" t="s">
        <v>1183</v>
      </c>
      <c r="G976" s="39"/>
      <c r="H976" s="39"/>
      <c r="I976" s="192"/>
      <c r="J976" s="39"/>
      <c r="K976" s="39"/>
      <c r="L976" s="42"/>
      <c r="M976" s="193"/>
      <c r="N976" s="194"/>
      <c r="O976" s="67"/>
      <c r="P976" s="67"/>
      <c r="Q976" s="67"/>
      <c r="R976" s="67"/>
      <c r="S976" s="67"/>
      <c r="T976" s="68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T976" s="19" t="s">
        <v>128</v>
      </c>
      <c r="AU976" s="19" t="s">
        <v>84</v>
      </c>
    </row>
    <row r="977" spans="1:65" s="2" customFormat="1" ht="11.25">
      <c r="A977" s="37"/>
      <c r="B977" s="38"/>
      <c r="C977" s="39"/>
      <c r="D977" s="217" t="s">
        <v>138</v>
      </c>
      <c r="E977" s="39"/>
      <c r="F977" s="218" t="s">
        <v>1184</v>
      </c>
      <c r="G977" s="39"/>
      <c r="H977" s="39"/>
      <c r="I977" s="192"/>
      <c r="J977" s="39"/>
      <c r="K977" s="39"/>
      <c r="L977" s="42"/>
      <c r="M977" s="193"/>
      <c r="N977" s="194"/>
      <c r="O977" s="67"/>
      <c r="P977" s="67"/>
      <c r="Q977" s="67"/>
      <c r="R977" s="67"/>
      <c r="S977" s="67"/>
      <c r="T977" s="68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T977" s="19" t="s">
        <v>138</v>
      </c>
      <c r="AU977" s="19" t="s">
        <v>84</v>
      </c>
    </row>
    <row r="978" spans="1:65" s="12" customFormat="1" ht="25.9" customHeight="1">
      <c r="B978" s="161"/>
      <c r="C978" s="162"/>
      <c r="D978" s="163" t="s">
        <v>73</v>
      </c>
      <c r="E978" s="164" t="s">
        <v>1185</v>
      </c>
      <c r="F978" s="164" t="s">
        <v>1186</v>
      </c>
      <c r="G978" s="162"/>
      <c r="H978" s="162"/>
      <c r="I978" s="165"/>
      <c r="J978" s="166">
        <f>BK978</f>
        <v>0</v>
      </c>
      <c r="K978" s="162"/>
      <c r="L978" s="167"/>
      <c r="M978" s="168"/>
      <c r="N978" s="169"/>
      <c r="O978" s="169"/>
      <c r="P978" s="170">
        <f>SUM(P979:P982)</f>
        <v>0</v>
      </c>
      <c r="Q978" s="169"/>
      <c r="R978" s="170">
        <f>SUM(R979:R982)</f>
        <v>0</v>
      </c>
      <c r="S978" s="169"/>
      <c r="T978" s="171">
        <f>SUM(T979:T982)</f>
        <v>0</v>
      </c>
      <c r="AR978" s="172" t="s">
        <v>126</v>
      </c>
      <c r="AT978" s="173" t="s">
        <v>73</v>
      </c>
      <c r="AU978" s="173" t="s">
        <v>74</v>
      </c>
      <c r="AY978" s="172" t="s">
        <v>119</v>
      </c>
      <c r="BK978" s="174">
        <f>SUM(BK979:BK982)</f>
        <v>0</v>
      </c>
    </row>
    <row r="979" spans="1:65" s="2" customFormat="1" ht="37.9" customHeight="1">
      <c r="A979" s="37"/>
      <c r="B979" s="38"/>
      <c r="C979" s="177" t="s">
        <v>1187</v>
      </c>
      <c r="D979" s="177" t="s">
        <v>122</v>
      </c>
      <c r="E979" s="178" t="s">
        <v>1188</v>
      </c>
      <c r="F979" s="179" t="s">
        <v>1189</v>
      </c>
      <c r="G979" s="180" t="s">
        <v>1190</v>
      </c>
      <c r="H979" s="181">
        <v>40</v>
      </c>
      <c r="I979" s="182"/>
      <c r="J979" s="183">
        <f>ROUND(I979*H979,2)</f>
        <v>0</v>
      </c>
      <c r="K979" s="179" t="s">
        <v>21</v>
      </c>
      <c r="L979" s="42"/>
      <c r="M979" s="184" t="s">
        <v>21</v>
      </c>
      <c r="N979" s="185" t="s">
        <v>45</v>
      </c>
      <c r="O979" s="67"/>
      <c r="P979" s="186">
        <f>O979*H979</f>
        <v>0</v>
      </c>
      <c r="Q979" s="186">
        <v>0</v>
      </c>
      <c r="R979" s="186">
        <f>Q979*H979</f>
        <v>0</v>
      </c>
      <c r="S979" s="186">
        <v>0</v>
      </c>
      <c r="T979" s="187">
        <f>S979*H979</f>
        <v>0</v>
      </c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R979" s="188" t="s">
        <v>1191</v>
      </c>
      <c r="AT979" s="188" t="s">
        <v>122</v>
      </c>
      <c r="AU979" s="188" t="s">
        <v>79</v>
      </c>
      <c r="AY979" s="19" t="s">
        <v>119</v>
      </c>
      <c r="BE979" s="189">
        <f>IF(N979="základní",J979,0)</f>
        <v>0</v>
      </c>
      <c r="BF979" s="189">
        <f>IF(N979="snížená",J979,0)</f>
        <v>0</v>
      </c>
      <c r="BG979" s="189">
        <f>IF(N979="zákl. přenesená",J979,0)</f>
        <v>0</v>
      </c>
      <c r="BH979" s="189">
        <f>IF(N979="sníž. přenesená",J979,0)</f>
        <v>0</v>
      </c>
      <c r="BI979" s="189">
        <f>IF(N979="nulová",J979,0)</f>
        <v>0</v>
      </c>
      <c r="BJ979" s="19" t="s">
        <v>79</v>
      </c>
      <c r="BK979" s="189">
        <f>ROUND(I979*H979,2)</f>
        <v>0</v>
      </c>
      <c r="BL979" s="19" t="s">
        <v>1191</v>
      </c>
      <c r="BM979" s="188" t="s">
        <v>1192</v>
      </c>
    </row>
    <row r="980" spans="1:65" s="2" customFormat="1" ht="19.5">
      <c r="A980" s="37"/>
      <c r="B980" s="38"/>
      <c r="C980" s="39"/>
      <c r="D980" s="190" t="s">
        <v>128</v>
      </c>
      <c r="E980" s="39"/>
      <c r="F980" s="191" t="s">
        <v>1189</v>
      </c>
      <c r="G980" s="39"/>
      <c r="H980" s="39"/>
      <c r="I980" s="192"/>
      <c r="J980" s="39"/>
      <c r="K980" s="39"/>
      <c r="L980" s="42"/>
      <c r="M980" s="193"/>
      <c r="N980" s="194"/>
      <c r="O980" s="67"/>
      <c r="P980" s="67"/>
      <c r="Q980" s="67"/>
      <c r="R980" s="67"/>
      <c r="S980" s="67"/>
      <c r="T980" s="68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T980" s="19" t="s">
        <v>128</v>
      </c>
      <c r="AU980" s="19" t="s">
        <v>79</v>
      </c>
    </row>
    <row r="981" spans="1:65" s="2" customFormat="1" ht="33" customHeight="1">
      <c r="A981" s="37"/>
      <c r="B981" s="38"/>
      <c r="C981" s="177" t="s">
        <v>1193</v>
      </c>
      <c r="D981" s="177" t="s">
        <v>122</v>
      </c>
      <c r="E981" s="178" t="s">
        <v>1194</v>
      </c>
      <c r="F981" s="179" t="s">
        <v>1195</v>
      </c>
      <c r="G981" s="180" t="s">
        <v>1190</v>
      </c>
      <c r="H981" s="181">
        <v>30</v>
      </c>
      <c r="I981" s="182"/>
      <c r="J981" s="183">
        <f>ROUND(I981*H981,2)</f>
        <v>0</v>
      </c>
      <c r="K981" s="179" t="s">
        <v>21</v>
      </c>
      <c r="L981" s="42"/>
      <c r="M981" s="184" t="s">
        <v>21</v>
      </c>
      <c r="N981" s="185" t="s">
        <v>45</v>
      </c>
      <c r="O981" s="67"/>
      <c r="P981" s="186">
        <f>O981*H981</f>
        <v>0</v>
      </c>
      <c r="Q981" s="186">
        <v>0</v>
      </c>
      <c r="R981" s="186">
        <f>Q981*H981</f>
        <v>0</v>
      </c>
      <c r="S981" s="186">
        <v>0</v>
      </c>
      <c r="T981" s="187">
        <f>S981*H981</f>
        <v>0</v>
      </c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R981" s="188" t="s">
        <v>1191</v>
      </c>
      <c r="AT981" s="188" t="s">
        <v>122</v>
      </c>
      <c r="AU981" s="188" t="s">
        <v>79</v>
      </c>
      <c r="AY981" s="19" t="s">
        <v>119</v>
      </c>
      <c r="BE981" s="189">
        <f>IF(N981="základní",J981,0)</f>
        <v>0</v>
      </c>
      <c r="BF981" s="189">
        <f>IF(N981="snížená",J981,0)</f>
        <v>0</v>
      </c>
      <c r="BG981" s="189">
        <f>IF(N981="zákl. přenesená",J981,0)</f>
        <v>0</v>
      </c>
      <c r="BH981" s="189">
        <f>IF(N981="sníž. přenesená",J981,0)</f>
        <v>0</v>
      </c>
      <c r="BI981" s="189">
        <f>IF(N981="nulová",J981,0)</f>
        <v>0</v>
      </c>
      <c r="BJ981" s="19" t="s">
        <v>79</v>
      </c>
      <c r="BK981" s="189">
        <f>ROUND(I981*H981,2)</f>
        <v>0</v>
      </c>
      <c r="BL981" s="19" t="s">
        <v>1191</v>
      </c>
      <c r="BM981" s="188" t="s">
        <v>1196</v>
      </c>
    </row>
    <row r="982" spans="1:65" s="2" customFormat="1" ht="19.5">
      <c r="A982" s="37"/>
      <c r="B982" s="38"/>
      <c r="C982" s="39"/>
      <c r="D982" s="190" t="s">
        <v>128</v>
      </c>
      <c r="E982" s="39"/>
      <c r="F982" s="191" t="s">
        <v>1197</v>
      </c>
      <c r="G982" s="39"/>
      <c r="H982" s="39"/>
      <c r="I982" s="192"/>
      <c r="J982" s="39"/>
      <c r="K982" s="39"/>
      <c r="L982" s="42"/>
      <c r="M982" s="251"/>
      <c r="N982" s="252"/>
      <c r="O982" s="253"/>
      <c r="P982" s="253"/>
      <c r="Q982" s="253"/>
      <c r="R982" s="253"/>
      <c r="S982" s="253"/>
      <c r="T982" s="254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T982" s="19" t="s">
        <v>128</v>
      </c>
      <c r="AU982" s="19" t="s">
        <v>79</v>
      </c>
    </row>
    <row r="983" spans="1:65" s="2" customFormat="1" ht="6.95" customHeight="1">
      <c r="A983" s="37"/>
      <c r="B983" s="50"/>
      <c r="C983" s="51"/>
      <c r="D983" s="51"/>
      <c r="E983" s="51"/>
      <c r="F983" s="51"/>
      <c r="G983" s="51"/>
      <c r="H983" s="51"/>
      <c r="I983" s="51"/>
      <c r="J983" s="51"/>
      <c r="K983" s="51"/>
      <c r="L983" s="42"/>
      <c r="M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</row>
  </sheetData>
  <sheetProtection algorithmName="SHA-512" hashValue="ERHhD0MKu9HgcGaXw5y48DQngzZoXnCd5+ch3i3UvTPKmxvZ4+j6hmcp3mGLY60O50Pm6n5PYS9DI3SIhFBYiw==" saltValue="uLY/Nz1Zr8NRaeGZ+RHcwt0335LOT5DB3ceRp0fAs+SF1fal4LaGXRyDk2k6q9u6ujPGxzm9ZL7Raj+S2bDZaA==" spinCount="100000" sheet="1" objects="1" scenarios="1" formatColumns="0" formatRows="0" autoFilter="0"/>
  <autoFilter ref="C86:K982" xr:uid="{00000000-0009-0000-0000-000001000000}"/>
  <mergeCells count="6">
    <mergeCell ref="L2:V2"/>
    <mergeCell ref="E7:H7"/>
    <mergeCell ref="E16:H16"/>
    <mergeCell ref="E25:H25"/>
    <mergeCell ref="E46:H46"/>
    <mergeCell ref="E79:H79"/>
  </mergeCells>
  <hyperlinks>
    <hyperlink ref="F97" r:id="rId1" xr:uid="{00000000-0004-0000-0100-000000000000}"/>
    <hyperlink ref="F131" r:id="rId2" xr:uid="{00000000-0004-0000-0100-000001000000}"/>
    <hyperlink ref="F138" r:id="rId3" xr:uid="{00000000-0004-0000-0100-000002000000}"/>
    <hyperlink ref="F173" r:id="rId4" xr:uid="{00000000-0004-0000-0100-000003000000}"/>
    <hyperlink ref="F177" r:id="rId5" xr:uid="{00000000-0004-0000-0100-000004000000}"/>
    <hyperlink ref="F181" r:id="rId6" xr:uid="{00000000-0004-0000-0100-000005000000}"/>
    <hyperlink ref="F189" r:id="rId7" xr:uid="{00000000-0004-0000-0100-000006000000}"/>
    <hyperlink ref="F222" r:id="rId8" xr:uid="{00000000-0004-0000-0100-000007000000}"/>
    <hyperlink ref="F281" r:id="rId9" xr:uid="{00000000-0004-0000-0100-000008000000}"/>
    <hyperlink ref="F291" r:id="rId10" xr:uid="{00000000-0004-0000-0100-000009000000}"/>
    <hyperlink ref="F299" r:id="rId11" xr:uid="{00000000-0004-0000-0100-00000A000000}"/>
    <hyperlink ref="F338" r:id="rId12" xr:uid="{00000000-0004-0000-0100-00000B000000}"/>
    <hyperlink ref="F349" r:id="rId13" xr:uid="{00000000-0004-0000-0100-00000C000000}"/>
    <hyperlink ref="F358" r:id="rId14" xr:uid="{00000000-0004-0000-0100-00000D000000}"/>
    <hyperlink ref="F362" r:id="rId15" xr:uid="{00000000-0004-0000-0100-00000E000000}"/>
    <hyperlink ref="F366" r:id="rId16" xr:uid="{00000000-0004-0000-0100-00000F000000}"/>
    <hyperlink ref="F370" r:id="rId17" xr:uid="{00000000-0004-0000-0100-000010000000}"/>
    <hyperlink ref="F374" r:id="rId18" xr:uid="{00000000-0004-0000-0100-000011000000}"/>
    <hyperlink ref="F378" r:id="rId19" xr:uid="{00000000-0004-0000-0100-000012000000}"/>
    <hyperlink ref="F384" r:id="rId20" xr:uid="{00000000-0004-0000-0100-000013000000}"/>
    <hyperlink ref="F390" r:id="rId21" xr:uid="{00000000-0004-0000-0100-000014000000}"/>
    <hyperlink ref="F393" r:id="rId22" xr:uid="{00000000-0004-0000-0100-000015000000}"/>
    <hyperlink ref="F397" r:id="rId23" xr:uid="{00000000-0004-0000-0100-000016000000}"/>
    <hyperlink ref="F401" r:id="rId24" xr:uid="{00000000-0004-0000-0100-000017000000}"/>
    <hyperlink ref="F404" r:id="rId25" xr:uid="{00000000-0004-0000-0100-000018000000}"/>
    <hyperlink ref="F408" r:id="rId26" xr:uid="{00000000-0004-0000-0100-000019000000}"/>
    <hyperlink ref="F417" r:id="rId27" xr:uid="{00000000-0004-0000-0100-00001A000000}"/>
    <hyperlink ref="F421" r:id="rId28" xr:uid="{00000000-0004-0000-0100-00001B000000}"/>
    <hyperlink ref="F445" r:id="rId29" xr:uid="{00000000-0004-0000-0100-00001C000000}"/>
    <hyperlink ref="F449" r:id="rId30" xr:uid="{00000000-0004-0000-0100-00001D000000}"/>
    <hyperlink ref="F456" r:id="rId31" xr:uid="{00000000-0004-0000-0100-00001E000000}"/>
    <hyperlink ref="F464" r:id="rId32" xr:uid="{00000000-0004-0000-0100-00001F000000}"/>
    <hyperlink ref="F468" r:id="rId33" xr:uid="{00000000-0004-0000-0100-000020000000}"/>
    <hyperlink ref="F475" r:id="rId34" xr:uid="{00000000-0004-0000-0100-000021000000}"/>
    <hyperlink ref="F479" r:id="rId35" xr:uid="{00000000-0004-0000-0100-000022000000}"/>
    <hyperlink ref="F483" r:id="rId36" xr:uid="{00000000-0004-0000-0100-000023000000}"/>
    <hyperlink ref="F487" r:id="rId37" xr:uid="{00000000-0004-0000-0100-000024000000}"/>
    <hyperlink ref="F491" r:id="rId38" xr:uid="{00000000-0004-0000-0100-000025000000}"/>
    <hyperlink ref="F509" r:id="rId39" xr:uid="{00000000-0004-0000-0100-000026000000}"/>
    <hyperlink ref="F529" r:id="rId40" xr:uid="{00000000-0004-0000-0100-000027000000}"/>
    <hyperlink ref="F537" r:id="rId41" xr:uid="{00000000-0004-0000-0100-000028000000}"/>
    <hyperlink ref="F541" r:id="rId42" xr:uid="{00000000-0004-0000-0100-000029000000}"/>
    <hyperlink ref="F547" r:id="rId43" xr:uid="{00000000-0004-0000-0100-00002A000000}"/>
    <hyperlink ref="F569" r:id="rId44" xr:uid="{00000000-0004-0000-0100-00002B000000}"/>
    <hyperlink ref="F577" r:id="rId45" xr:uid="{00000000-0004-0000-0100-00002C000000}"/>
    <hyperlink ref="F581" r:id="rId46" xr:uid="{00000000-0004-0000-0100-00002D000000}"/>
    <hyperlink ref="F593" r:id="rId47" xr:uid="{00000000-0004-0000-0100-00002E000000}"/>
    <hyperlink ref="F607" r:id="rId48" xr:uid="{00000000-0004-0000-0100-00002F000000}"/>
    <hyperlink ref="F610" r:id="rId49" xr:uid="{00000000-0004-0000-0100-000030000000}"/>
    <hyperlink ref="F614" r:id="rId50" xr:uid="{00000000-0004-0000-0100-000031000000}"/>
    <hyperlink ref="F617" r:id="rId51" xr:uid="{00000000-0004-0000-0100-000032000000}"/>
    <hyperlink ref="F621" r:id="rId52" xr:uid="{00000000-0004-0000-0100-000033000000}"/>
    <hyperlink ref="F627" r:id="rId53" xr:uid="{00000000-0004-0000-0100-000034000000}"/>
    <hyperlink ref="F632" r:id="rId54" xr:uid="{00000000-0004-0000-0100-000035000000}"/>
    <hyperlink ref="F637" r:id="rId55" xr:uid="{00000000-0004-0000-0100-000036000000}"/>
    <hyperlink ref="F650" r:id="rId56" xr:uid="{00000000-0004-0000-0100-000037000000}"/>
    <hyperlink ref="F653" r:id="rId57" xr:uid="{00000000-0004-0000-0100-000038000000}"/>
    <hyperlink ref="F657" r:id="rId58" xr:uid="{00000000-0004-0000-0100-000039000000}"/>
    <hyperlink ref="F663" r:id="rId59" xr:uid="{00000000-0004-0000-0100-00003A000000}"/>
    <hyperlink ref="F783" r:id="rId60" xr:uid="{00000000-0004-0000-0100-00003B000000}"/>
    <hyperlink ref="F786" r:id="rId61" xr:uid="{00000000-0004-0000-0100-00003C000000}"/>
    <hyperlink ref="F796" r:id="rId62" xr:uid="{00000000-0004-0000-0100-00003D000000}"/>
    <hyperlink ref="F806" r:id="rId63" xr:uid="{00000000-0004-0000-0100-00003E000000}"/>
    <hyperlink ref="F810" r:id="rId64" xr:uid="{00000000-0004-0000-0100-00003F000000}"/>
    <hyperlink ref="F821" r:id="rId65" xr:uid="{00000000-0004-0000-0100-000040000000}"/>
    <hyperlink ref="F856" r:id="rId66" xr:uid="{00000000-0004-0000-0100-000041000000}"/>
    <hyperlink ref="F860" r:id="rId67" xr:uid="{00000000-0004-0000-0100-000042000000}"/>
    <hyperlink ref="F895" r:id="rId68" xr:uid="{00000000-0004-0000-0100-000043000000}"/>
    <hyperlink ref="F901" r:id="rId69" xr:uid="{00000000-0004-0000-0100-000044000000}"/>
    <hyperlink ref="F905" r:id="rId70" xr:uid="{00000000-0004-0000-0100-000045000000}"/>
    <hyperlink ref="F909" r:id="rId71" xr:uid="{00000000-0004-0000-0100-000046000000}"/>
    <hyperlink ref="F913" r:id="rId72" xr:uid="{00000000-0004-0000-0100-000047000000}"/>
    <hyperlink ref="F977" r:id="rId73" xr:uid="{00000000-0004-0000-0100-000048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74"/>
  <headerFooter>
    <oddFooter>&amp;CStrana &amp;P z &amp;N</oddFooter>
  </headerFooter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7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82" t="str">
        <f>'Rekapitulace stavby'!K6</f>
        <v>Výměna výplní otvorů v obvodovém plášti MŠ Horákova</v>
      </c>
      <c r="F7" s="383"/>
      <c r="G7" s="383"/>
      <c r="H7" s="383"/>
      <c r="L7" s="22"/>
    </row>
    <row r="8" spans="1:46" s="2" customFormat="1" ht="12" customHeight="1">
      <c r="A8" s="37"/>
      <c r="B8" s="42"/>
      <c r="C8" s="37"/>
      <c r="D8" s="107" t="s">
        <v>1198</v>
      </c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76" t="s">
        <v>1199</v>
      </c>
      <c r="F9" s="377"/>
      <c r="G9" s="377"/>
      <c r="H9" s="377"/>
      <c r="I9" s="37"/>
      <c r="J9" s="37"/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7" t="s">
        <v>18</v>
      </c>
      <c r="E11" s="37"/>
      <c r="F11" s="109" t="s">
        <v>19</v>
      </c>
      <c r="G11" s="37"/>
      <c r="H11" s="37"/>
      <c r="I11" s="107" t="s">
        <v>20</v>
      </c>
      <c r="J11" s="109" t="s">
        <v>21</v>
      </c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22</v>
      </c>
      <c r="E12" s="37"/>
      <c r="F12" s="109" t="s">
        <v>23</v>
      </c>
      <c r="G12" s="37"/>
      <c r="H12" s="37"/>
      <c r="I12" s="107" t="s">
        <v>24</v>
      </c>
      <c r="J12" s="110" t="str">
        <f>'Rekapitulace stavby'!AN8</f>
        <v>8. 11. 2021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7" t="s">
        <v>28</v>
      </c>
      <c r="E14" s="37"/>
      <c r="F14" s="37"/>
      <c r="G14" s="37"/>
      <c r="H14" s="37"/>
      <c r="I14" s="107" t="s">
        <v>29</v>
      </c>
      <c r="J14" s="109" t="s">
        <v>21</v>
      </c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9" t="s">
        <v>30</v>
      </c>
      <c r="F15" s="37"/>
      <c r="G15" s="37"/>
      <c r="H15" s="37"/>
      <c r="I15" s="107" t="s">
        <v>31</v>
      </c>
      <c r="J15" s="109" t="s">
        <v>21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7" t="s">
        <v>32</v>
      </c>
      <c r="E17" s="37"/>
      <c r="F17" s="37"/>
      <c r="G17" s="37"/>
      <c r="H17" s="37"/>
      <c r="I17" s="107" t="s">
        <v>29</v>
      </c>
      <c r="J17" s="32" t="str">
        <f>'Rekapitulace stavby'!AN13</f>
        <v>Vyplň údaj</v>
      </c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78" t="str">
        <f>'Rekapitulace stavby'!E14</f>
        <v>Vyplň údaj</v>
      </c>
      <c r="F18" s="379"/>
      <c r="G18" s="379"/>
      <c r="H18" s="379"/>
      <c r="I18" s="107" t="s">
        <v>31</v>
      </c>
      <c r="J18" s="32" t="str">
        <f>'Rekapitulace stavby'!AN14</f>
        <v>Vyplň údaj</v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7" t="s">
        <v>34</v>
      </c>
      <c r="E20" s="37"/>
      <c r="F20" s="37"/>
      <c r="G20" s="37"/>
      <c r="H20" s="37"/>
      <c r="I20" s="107" t="s">
        <v>29</v>
      </c>
      <c r="J20" s="109" t="str">
        <f>IF('Rekapitulace stavby'!AN16="","",'Rekapitulace stavby'!AN16)</f>
        <v/>
      </c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9" t="str">
        <f>IF('Rekapitulace stavby'!E17="","",'Rekapitulace stavby'!E17)</f>
        <v xml:space="preserve"> </v>
      </c>
      <c r="F21" s="37"/>
      <c r="G21" s="37"/>
      <c r="H21" s="37"/>
      <c r="I21" s="107" t="s">
        <v>31</v>
      </c>
      <c r="J21" s="109" t="str">
        <f>IF('Rekapitulace stavby'!AN17="","",'Rekapitulace stavby'!AN17)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7" t="s">
        <v>37</v>
      </c>
      <c r="E23" s="37"/>
      <c r="F23" s="37"/>
      <c r="G23" s="37"/>
      <c r="H23" s="37"/>
      <c r="I23" s="107" t="s">
        <v>29</v>
      </c>
      <c r="J23" s="109" t="str">
        <f>IF('Rekapitulace stavby'!AN19="","",'Rekapitulace stavby'!AN19)</f>
        <v/>
      </c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9" t="str">
        <f>IF('Rekapitulace stavby'!E20="","",'Rekapitulace stavby'!E20)</f>
        <v xml:space="preserve"> </v>
      </c>
      <c r="F24" s="37"/>
      <c r="G24" s="37"/>
      <c r="H24" s="37"/>
      <c r="I24" s="107" t="s">
        <v>31</v>
      </c>
      <c r="J24" s="109" t="str">
        <f>IF('Rekapitulace stavby'!AN20="","",'Rekapitulace stavby'!AN20)</f>
        <v/>
      </c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7" t="s">
        <v>38</v>
      </c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3"/>
      <c r="B27" s="114"/>
      <c r="C27" s="113"/>
      <c r="D27" s="113"/>
      <c r="E27" s="380" t="s">
        <v>21</v>
      </c>
      <c r="F27" s="380"/>
      <c r="G27" s="380"/>
      <c r="H27" s="38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7" t="s">
        <v>40</v>
      </c>
      <c r="E30" s="37"/>
      <c r="F30" s="37"/>
      <c r="G30" s="37"/>
      <c r="H30" s="37"/>
      <c r="I30" s="37"/>
      <c r="J30" s="118">
        <f>ROUND(J83, 2)</f>
        <v>0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6"/>
      <c r="E31" s="116"/>
      <c r="F31" s="116"/>
      <c r="G31" s="116"/>
      <c r="H31" s="116"/>
      <c r="I31" s="116"/>
      <c r="J31" s="116"/>
      <c r="K31" s="116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9" t="s">
        <v>42</v>
      </c>
      <c r="G32" s="37"/>
      <c r="H32" s="37"/>
      <c r="I32" s="119" t="s">
        <v>41</v>
      </c>
      <c r="J32" s="119" t="s">
        <v>43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0" t="s">
        <v>44</v>
      </c>
      <c r="E33" s="107" t="s">
        <v>45</v>
      </c>
      <c r="F33" s="121">
        <f>ROUND((SUM(BE83:BE96)),  2)</f>
        <v>0</v>
      </c>
      <c r="G33" s="37"/>
      <c r="H33" s="37"/>
      <c r="I33" s="122">
        <v>0.21</v>
      </c>
      <c r="J33" s="121">
        <f>ROUND(((SUM(BE83:BE96))*I33),  2)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7" t="s">
        <v>46</v>
      </c>
      <c r="F34" s="121">
        <f>ROUND((SUM(BF83:BF96)),  2)</f>
        <v>0</v>
      </c>
      <c r="G34" s="37"/>
      <c r="H34" s="37"/>
      <c r="I34" s="122">
        <v>0.15</v>
      </c>
      <c r="J34" s="121">
        <f>ROUND(((SUM(BF83:BF96))*I34),  2)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47</v>
      </c>
      <c r="F35" s="121">
        <f>ROUND((SUM(BG83:BG96)),  2)</f>
        <v>0</v>
      </c>
      <c r="G35" s="37"/>
      <c r="H35" s="37"/>
      <c r="I35" s="122">
        <v>0.21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7" t="s">
        <v>48</v>
      </c>
      <c r="F36" s="121">
        <f>ROUND((SUM(BH83:BH96)),  2)</f>
        <v>0</v>
      </c>
      <c r="G36" s="37"/>
      <c r="H36" s="37"/>
      <c r="I36" s="122">
        <v>0.15</v>
      </c>
      <c r="J36" s="121">
        <f>0</f>
        <v>0</v>
      </c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7" t="s">
        <v>49</v>
      </c>
      <c r="F37" s="121">
        <f>ROUND((SUM(BI83:BI96)),  2)</f>
        <v>0</v>
      </c>
      <c r="G37" s="37"/>
      <c r="H37" s="37"/>
      <c r="I37" s="122">
        <v>0</v>
      </c>
      <c r="J37" s="121">
        <f>0</f>
        <v>0</v>
      </c>
      <c r="K37" s="37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10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86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4" t="str">
        <f>E7</f>
        <v>Výměna výplní otvorů v obvodovém plášti MŠ Horákova</v>
      </c>
      <c r="F48" s="385"/>
      <c r="G48" s="385"/>
      <c r="H48" s="385"/>
      <c r="I48" s="39"/>
      <c r="J48" s="39"/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1198</v>
      </c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5" t="str">
        <f>E9</f>
        <v>VRN - Vedlejší rozpočtové náklady</v>
      </c>
      <c r="F50" s="381"/>
      <c r="G50" s="381"/>
      <c r="H50" s="381"/>
      <c r="I50" s="39"/>
      <c r="J50" s="39"/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Horákova 2064/1, Praha 13</v>
      </c>
      <c r="G52" s="39"/>
      <c r="H52" s="39"/>
      <c r="I52" s="31" t="s">
        <v>24</v>
      </c>
      <c r="J52" s="62" t="str">
        <f>IF(J12="","",J12)</f>
        <v>8. 11. 2021</v>
      </c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28</v>
      </c>
      <c r="D54" s="39"/>
      <c r="E54" s="39"/>
      <c r="F54" s="29" t="str">
        <f>E15</f>
        <v>Městská část Praha 13,Sluneční nám.2580/13,Praha 5</v>
      </c>
      <c r="G54" s="39"/>
      <c r="H54" s="39"/>
      <c r="I54" s="31" t="s">
        <v>34</v>
      </c>
      <c r="J54" s="35" t="str">
        <f>E21</f>
        <v xml:space="preserve"> </v>
      </c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32</v>
      </c>
      <c r="D55" s="39"/>
      <c r="E55" s="39"/>
      <c r="F55" s="29" t="str">
        <f>IF(E18="","",E18)</f>
        <v>Vyplň údaj</v>
      </c>
      <c r="G55" s="39"/>
      <c r="H55" s="39"/>
      <c r="I55" s="31" t="s">
        <v>37</v>
      </c>
      <c r="J55" s="35" t="str">
        <f>E24</f>
        <v xml:space="preserve"> 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4" t="s">
        <v>87</v>
      </c>
      <c r="D57" s="135"/>
      <c r="E57" s="135"/>
      <c r="F57" s="135"/>
      <c r="G57" s="135"/>
      <c r="H57" s="135"/>
      <c r="I57" s="135"/>
      <c r="J57" s="136" t="s">
        <v>88</v>
      </c>
      <c r="K57" s="135"/>
      <c r="L57" s="10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7" t="s">
        <v>72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89</v>
      </c>
    </row>
    <row r="60" spans="1:47" s="9" customFormat="1" ht="24.95" customHeight="1">
      <c r="B60" s="138"/>
      <c r="C60" s="139"/>
      <c r="D60" s="140" t="s">
        <v>1199</v>
      </c>
      <c r="E60" s="141"/>
      <c r="F60" s="141"/>
      <c r="G60" s="141"/>
      <c r="H60" s="141"/>
      <c r="I60" s="141"/>
      <c r="J60" s="142">
        <f>J84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1200</v>
      </c>
      <c r="E61" s="147"/>
      <c r="F61" s="147"/>
      <c r="G61" s="147"/>
      <c r="H61" s="147"/>
      <c r="I61" s="147"/>
      <c r="J61" s="148">
        <f>J85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1201</v>
      </c>
      <c r="E62" s="147"/>
      <c r="F62" s="147"/>
      <c r="G62" s="147"/>
      <c r="H62" s="147"/>
      <c r="I62" s="147"/>
      <c r="J62" s="148">
        <f>J89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1202</v>
      </c>
      <c r="E63" s="147"/>
      <c r="F63" s="147"/>
      <c r="G63" s="147"/>
      <c r="H63" s="147"/>
      <c r="I63" s="147"/>
      <c r="J63" s="148">
        <f>J93</f>
        <v>0</v>
      </c>
      <c r="K63" s="145"/>
      <c r="L63" s="149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8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5" t="s">
        <v>104</v>
      </c>
      <c r="D70" s="39"/>
      <c r="E70" s="39"/>
      <c r="F70" s="39"/>
      <c r="G70" s="39"/>
      <c r="H70" s="39"/>
      <c r="I70" s="39"/>
      <c r="J70" s="39"/>
      <c r="K70" s="39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0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4" t="str">
        <f>E7</f>
        <v>Výměna výplní otvorů v obvodovém plášti MŠ Horákova</v>
      </c>
      <c r="F73" s="385"/>
      <c r="G73" s="385"/>
      <c r="H73" s="385"/>
      <c r="I73" s="39"/>
      <c r="J73" s="39"/>
      <c r="K73" s="39"/>
      <c r="L73" s="10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1" t="s">
        <v>1198</v>
      </c>
      <c r="D74" s="39"/>
      <c r="E74" s="39"/>
      <c r="F74" s="39"/>
      <c r="G74" s="39"/>
      <c r="H74" s="39"/>
      <c r="I74" s="39"/>
      <c r="J74" s="39"/>
      <c r="K74" s="39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55" t="str">
        <f>E9</f>
        <v>VRN - Vedlejší rozpočtové náklady</v>
      </c>
      <c r="F75" s="381"/>
      <c r="G75" s="381"/>
      <c r="H75" s="381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22</v>
      </c>
      <c r="D77" s="39"/>
      <c r="E77" s="39"/>
      <c r="F77" s="29" t="str">
        <f>F12</f>
        <v>Horákova 2064/1, Praha 13</v>
      </c>
      <c r="G77" s="39"/>
      <c r="H77" s="39"/>
      <c r="I77" s="31" t="s">
        <v>24</v>
      </c>
      <c r="J77" s="62" t="str">
        <f>IF(J12="","",J12)</f>
        <v>8. 11. 2021</v>
      </c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1" t="s">
        <v>28</v>
      </c>
      <c r="D79" s="39"/>
      <c r="E79" s="39"/>
      <c r="F79" s="29" t="str">
        <f>E15</f>
        <v>Městská část Praha 13,Sluneční nám.2580/13,Praha 5</v>
      </c>
      <c r="G79" s="39"/>
      <c r="H79" s="39"/>
      <c r="I79" s="31" t="s">
        <v>34</v>
      </c>
      <c r="J79" s="35" t="str">
        <f>E21</f>
        <v xml:space="preserve"> </v>
      </c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32</v>
      </c>
      <c r="D80" s="39"/>
      <c r="E80" s="39"/>
      <c r="F80" s="29" t="str">
        <f>IF(E18="","",E18)</f>
        <v>Vyplň údaj</v>
      </c>
      <c r="G80" s="39"/>
      <c r="H80" s="39"/>
      <c r="I80" s="31" t="s">
        <v>37</v>
      </c>
      <c r="J80" s="35" t="str">
        <f>E24</f>
        <v xml:space="preserve"> 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50"/>
      <c r="B82" s="151"/>
      <c r="C82" s="152" t="s">
        <v>105</v>
      </c>
      <c r="D82" s="153" t="s">
        <v>59</v>
      </c>
      <c r="E82" s="153" t="s">
        <v>55</v>
      </c>
      <c r="F82" s="153" t="s">
        <v>56</v>
      </c>
      <c r="G82" s="153" t="s">
        <v>106</v>
      </c>
      <c r="H82" s="153" t="s">
        <v>107</v>
      </c>
      <c r="I82" s="153" t="s">
        <v>108</v>
      </c>
      <c r="J82" s="153" t="s">
        <v>88</v>
      </c>
      <c r="K82" s="154" t="s">
        <v>109</v>
      </c>
      <c r="L82" s="155"/>
      <c r="M82" s="71" t="s">
        <v>21</v>
      </c>
      <c r="N82" s="72" t="s">
        <v>44</v>
      </c>
      <c r="O82" s="72" t="s">
        <v>110</v>
      </c>
      <c r="P82" s="72" t="s">
        <v>111</v>
      </c>
      <c r="Q82" s="72" t="s">
        <v>112</v>
      </c>
      <c r="R82" s="72" t="s">
        <v>113</v>
      </c>
      <c r="S82" s="72" t="s">
        <v>114</v>
      </c>
      <c r="T82" s="73" t="s">
        <v>115</v>
      </c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</row>
    <row r="83" spans="1:65" s="2" customFormat="1" ht="22.9" customHeight="1">
      <c r="A83" s="37"/>
      <c r="B83" s="38"/>
      <c r="C83" s="78" t="s">
        <v>116</v>
      </c>
      <c r="D83" s="39"/>
      <c r="E83" s="39"/>
      <c r="F83" s="39"/>
      <c r="G83" s="39"/>
      <c r="H83" s="39"/>
      <c r="I83" s="39"/>
      <c r="J83" s="156">
        <f>BK83</f>
        <v>0</v>
      </c>
      <c r="K83" s="39"/>
      <c r="L83" s="42"/>
      <c r="M83" s="74"/>
      <c r="N83" s="157"/>
      <c r="O83" s="75"/>
      <c r="P83" s="158">
        <f>P84</f>
        <v>0</v>
      </c>
      <c r="Q83" s="75"/>
      <c r="R83" s="158">
        <f>R84</f>
        <v>0</v>
      </c>
      <c r="S83" s="75"/>
      <c r="T83" s="159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9" t="s">
        <v>73</v>
      </c>
      <c r="AU83" s="19" t="s">
        <v>89</v>
      </c>
      <c r="BK83" s="160">
        <f>BK84</f>
        <v>0</v>
      </c>
    </row>
    <row r="84" spans="1:65" s="12" customFormat="1" ht="25.9" customHeight="1">
      <c r="B84" s="161"/>
      <c r="C84" s="162"/>
      <c r="D84" s="163" t="s">
        <v>73</v>
      </c>
      <c r="E84" s="164" t="s">
        <v>81</v>
      </c>
      <c r="F84" s="164" t="s">
        <v>82</v>
      </c>
      <c r="G84" s="162"/>
      <c r="H84" s="162"/>
      <c r="I84" s="165"/>
      <c r="J84" s="166">
        <f>BK84</f>
        <v>0</v>
      </c>
      <c r="K84" s="162"/>
      <c r="L84" s="167"/>
      <c r="M84" s="168"/>
      <c r="N84" s="169"/>
      <c r="O84" s="169"/>
      <c r="P84" s="170">
        <f>P85+P89+P93</f>
        <v>0</v>
      </c>
      <c r="Q84" s="169"/>
      <c r="R84" s="170">
        <f>R85+R89+R93</f>
        <v>0</v>
      </c>
      <c r="S84" s="169"/>
      <c r="T84" s="171">
        <f>T85+T89+T93</f>
        <v>0</v>
      </c>
      <c r="AR84" s="172" t="s">
        <v>184</v>
      </c>
      <c r="AT84" s="173" t="s">
        <v>73</v>
      </c>
      <c r="AU84" s="173" t="s">
        <v>74</v>
      </c>
      <c r="AY84" s="172" t="s">
        <v>119</v>
      </c>
      <c r="BK84" s="174">
        <f>BK85+BK89+BK93</f>
        <v>0</v>
      </c>
    </row>
    <row r="85" spans="1:65" s="12" customFormat="1" ht="22.9" customHeight="1">
      <c r="B85" s="161"/>
      <c r="C85" s="162"/>
      <c r="D85" s="163" t="s">
        <v>73</v>
      </c>
      <c r="E85" s="175" t="s">
        <v>1203</v>
      </c>
      <c r="F85" s="175" t="s">
        <v>1204</v>
      </c>
      <c r="G85" s="162"/>
      <c r="H85" s="162"/>
      <c r="I85" s="165"/>
      <c r="J85" s="176">
        <f>BK85</f>
        <v>0</v>
      </c>
      <c r="K85" s="162"/>
      <c r="L85" s="167"/>
      <c r="M85" s="168"/>
      <c r="N85" s="169"/>
      <c r="O85" s="169"/>
      <c r="P85" s="170">
        <f>SUM(P86:P88)</f>
        <v>0</v>
      </c>
      <c r="Q85" s="169"/>
      <c r="R85" s="170">
        <f>SUM(R86:R88)</f>
        <v>0</v>
      </c>
      <c r="S85" s="169"/>
      <c r="T85" s="171">
        <f>SUM(T86:T88)</f>
        <v>0</v>
      </c>
      <c r="AR85" s="172" t="s">
        <v>184</v>
      </c>
      <c r="AT85" s="173" t="s">
        <v>73</v>
      </c>
      <c r="AU85" s="173" t="s">
        <v>79</v>
      </c>
      <c r="AY85" s="172" t="s">
        <v>119</v>
      </c>
      <c r="BK85" s="174">
        <f>SUM(BK86:BK88)</f>
        <v>0</v>
      </c>
    </row>
    <row r="86" spans="1:65" s="2" customFormat="1" ht="16.5" customHeight="1">
      <c r="A86" s="37"/>
      <c r="B86" s="38"/>
      <c r="C86" s="177" t="s">
        <v>79</v>
      </c>
      <c r="D86" s="177" t="s">
        <v>122</v>
      </c>
      <c r="E86" s="178" t="s">
        <v>1205</v>
      </c>
      <c r="F86" s="179" t="s">
        <v>1204</v>
      </c>
      <c r="G86" s="180" t="s">
        <v>181</v>
      </c>
      <c r="H86" s="181">
        <v>1</v>
      </c>
      <c r="I86" s="182"/>
      <c r="J86" s="183">
        <f>ROUND(I86*H86,2)</f>
        <v>0</v>
      </c>
      <c r="K86" s="179" t="s">
        <v>135</v>
      </c>
      <c r="L86" s="42"/>
      <c r="M86" s="184" t="s">
        <v>21</v>
      </c>
      <c r="N86" s="185" t="s">
        <v>45</v>
      </c>
      <c r="O86" s="67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8" t="s">
        <v>1206</v>
      </c>
      <c r="AT86" s="188" t="s">
        <v>122</v>
      </c>
      <c r="AU86" s="188" t="s">
        <v>84</v>
      </c>
      <c r="AY86" s="19" t="s">
        <v>119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79</v>
      </c>
      <c r="BK86" s="189">
        <f>ROUND(I86*H86,2)</f>
        <v>0</v>
      </c>
      <c r="BL86" s="19" t="s">
        <v>1206</v>
      </c>
      <c r="BM86" s="188" t="s">
        <v>1207</v>
      </c>
    </row>
    <row r="87" spans="1:65" s="2" customFormat="1" ht="11.25">
      <c r="A87" s="37"/>
      <c r="B87" s="38"/>
      <c r="C87" s="39"/>
      <c r="D87" s="190" t="s">
        <v>128</v>
      </c>
      <c r="E87" s="39"/>
      <c r="F87" s="191" t="s">
        <v>1204</v>
      </c>
      <c r="G87" s="39"/>
      <c r="H87" s="39"/>
      <c r="I87" s="192"/>
      <c r="J87" s="39"/>
      <c r="K87" s="39"/>
      <c r="L87" s="42"/>
      <c r="M87" s="193"/>
      <c r="N87" s="194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9" t="s">
        <v>128</v>
      </c>
      <c r="AU87" s="19" t="s">
        <v>84</v>
      </c>
    </row>
    <row r="88" spans="1:65" s="2" customFormat="1" ht="11.25">
      <c r="A88" s="37"/>
      <c r="B88" s="38"/>
      <c r="C88" s="39"/>
      <c r="D88" s="217" t="s">
        <v>138</v>
      </c>
      <c r="E88" s="39"/>
      <c r="F88" s="218" t="s">
        <v>1208</v>
      </c>
      <c r="G88" s="39"/>
      <c r="H88" s="39"/>
      <c r="I88" s="192"/>
      <c r="J88" s="39"/>
      <c r="K88" s="39"/>
      <c r="L88" s="42"/>
      <c r="M88" s="193"/>
      <c r="N88" s="194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9" t="s">
        <v>138</v>
      </c>
      <c r="AU88" s="19" t="s">
        <v>84</v>
      </c>
    </row>
    <row r="89" spans="1:65" s="12" customFormat="1" ht="22.9" customHeight="1">
      <c r="B89" s="161"/>
      <c r="C89" s="162"/>
      <c r="D89" s="163" t="s">
        <v>73</v>
      </c>
      <c r="E89" s="175" t="s">
        <v>1209</v>
      </c>
      <c r="F89" s="175" t="s">
        <v>1210</v>
      </c>
      <c r="G89" s="162"/>
      <c r="H89" s="162"/>
      <c r="I89" s="165"/>
      <c r="J89" s="176">
        <f>BK89</f>
        <v>0</v>
      </c>
      <c r="K89" s="162"/>
      <c r="L89" s="167"/>
      <c r="M89" s="168"/>
      <c r="N89" s="169"/>
      <c r="O89" s="169"/>
      <c r="P89" s="170">
        <f>SUM(P90:P92)</f>
        <v>0</v>
      </c>
      <c r="Q89" s="169"/>
      <c r="R89" s="170">
        <f>SUM(R90:R92)</f>
        <v>0</v>
      </c>
      <c r="S89" s="169"/>
      <c r="T89" s="171">
        <f>SUM(T90:T92)</f>
        <v>0</v>
      </c>
      <c r="AR89" s="172" t="s">
        <v>184</v>
      </c>
      <c r="AT89" s="173" t="s">
        <v>73</v>
      </c>
      <c r="AU89" s="173" t="s">
        <v>79</v>
      </c>
      <c r="AY89" s="172" t="s">
        <v>119</v>
      </c>
      <c r="BK89" s="174">
        <f>SUM(BK90:BK92)</f>
        <v>0</v>
      </c>
    </row>
    <row r="90" spans="1:65" s="2" customFormat="1" ht="16.5" customHeight="1">
      <c r="A90" s="37"/>
      <c r="B90" s="38"/>
      <c r="C90" s="177" t="s">
        <v>84</v>
      </c>
      <c r="D90" s="177" t="s">
        <v>122</v>
      </c>
      <c r="E90" s="178" t="s">
        <v>1211</v>
      </c>
      <c r="F90" s="179" t="s">
        <v>1212</v>
      </c>
      <c r="G90" s="180" t="s">
        <v>181</v>
      </c>
      <c r="H90" s="181">
        <v>1</v>
      </c>
      <c r="I90" s="182"/>
      <c r="J90" s="183">
        <f>ROUND(I90*H90,2)</f>
        <v>0</v>
      </c>
      <c r="K90" s="179" t="s">
        <v>135</v>
      </c>
      <c r="L90" s="42"/>
      <c r="M90" s="184" t="s">
        <v>21</v>
      </c>
      <c r="N90" s="185" t="s">
        <v>45</v>
      </c>
      <c r="O90" s="67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8" t="s">
        <v>1206</v>
      </c>
      <c r="AT90" s="188" t="s">
        <v>122</v>
      </c>
      <c r="AU90" s="188" t="s">
        <v>84</v>
      </c>
      <c r="AY90" s="19" t="s">
        <v>119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79</v>
      </c>
      <c r="BK90" s="189">
        <f>ROUND(I90*H90,2)</f>
        <v>0</v>
      </c>
      <c r="BL90" s="19" t="s">
        <v>1206</v>
      </c>
      <c r="BM90" s="188" t="s">
        <v>1213</v>
      </c>
    </row>
    <row r="91" spans="1:65" s="2" customFormat="1" ht="11.25">
      <c r="A91" s="37"/>
      <c r="B91" s="38"/>
      <c r="C91" s="39"/>
      <c r="D91" s="190" t="s">
        <v>128</v>
      </c>
      <c r="E91" s="39"/>
      <c r="F91" s="191" t="s">
        <v>1212</v>
      </c>
      <c r="G91" s="39"/>
      <c r="H91" s="39"/>
      <c r="I91" s="192"/>
      <c r="J91" s="39"/>
      <c r="K91" s="39"/>
      <c r="L91" s="42"/>
      <c r="M91" s="193"/>
      <c r="N91" s="194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128</v>
      </c>
      <c r="AU91" s="19" t="s">
        <v>84</v>
      </c>
    </row>
    <row r="92" spans="1:65" s="2" customFormat="1" ht="11.25">
      <c r="A92" s="37"/>
      <c r="B92" s="38"/>
      <c r="C92" s="39"/>
      <c r="D92" s="217" t="s">
        <v>138</v>
      </c>
      <c r="E92" s="39"/>
      <c r="F92" s="218" t="s">
        <v>1214</v>
      </c>
      <c r="G92" s="39"/>
      <c r="H92" s="39"/>
      <c r="I92" s="192"/>
      <c r="J92" s="39"/>
      <c r="K92" s="39"/>
      <c r="L92" s="42"/>
      <c r="M92" s="193"/>
      <c r="N92" s="194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9" t="s">
        <v>138</v>
      </c>
      <c r="AU92" s="19" t="s">
        <v>84</v>
      </c>
    </row>
    <row r="93" spans="1:65" s="12" customFormat="1" ht="22.9" customHeight="1">
      <c r="B93" s="161"/>
      <c r="C93" s="162"/>
      <c r="D93" s="163" t="s">
        <v>73</v>
      </c>
      <c r="E93" s="175" t="s">
        <v>1215</v>
      </c>
      <c r="F93" s="175" t="s">
        <v>1216</v>
      </c>
      <c r="G93" s="162"/>
      <c r="H93" s="162"/>
      <c r="I93" s="165"/>
      <c r="J93" s="176">
        <f>BK93</f>
        <v>0</v>
      </c>
      <c r="K93" s="162"/>
      <c r="L93" s="167"/>
      <c r="M93" s="168"/>
      <c r="N93" s="169"/>
      <c r="O93" s="169"/>
      <c r="P93" s="170">
        <f>SUM(P94:P96)</f>
        <v>0</v>
      </c>
      <c r="Q93" s="169"/>
      <c r="R93" s="170">
        <f>SUM(R94:R96)</f>
        <v>0</v>
      </c>
      <c r="S93" s="169"/>
      <c r="T93" s="171">
        <f>SUM(T94:T96)</f>
        <v>0</v>
      </c>
      <c r="AR93" s="172" t="s">
        <v>184</v>
      </c>
      <c r="AT93" s="173" t="s">
        <v>73</v>
      </c>
      <c r="AU93" s="173" t="s">
        <v>79</v>
      </c>
      <c r="AY93" s="172" t="s">
        <v>119</v>
      </c>
      <c r="BK93" s="174">
        <f>SUM(BK94:BK96)</f>
        <v>0</v>
      </c>
    </row>
    <row r="94" spans="1:65" s="2" customFormat="1" ht="16.5" customHeight="1">
      <c r="A94" s="37"/>
      <c r="B94" s="38"/>
      <c r="C94" s="177" t="s">
        <v>170</v>
      </c>
      <c r="D94" s="177" t="s">
        <v>122</v>
      </c>
      <c r="E94" s="178" t="s">
        <v>1217</v>
      </c>
      <c r="F94" s="179" t="s">
        <v>1216</v>
      </c>
      <c r="G94" s="180" t="s">
        <v>181</v>
      </c>
      <c r="H94" s="181">
        <v>1</v>
      </c>
      <c r="I94" s="182"/>
      <c r="J94" s="183">
        <f>ROUND(I94*H94,2)</f>
        <v>0</v>
      </c>
      <c r="K94" s="179" t="s">
        <v>135</v>
      </c>
      <c r="L94" s="42"/>
      <c r="M94" s="184" t="s">
        <v>21</v>
      </c>
      <c r="N94" s="185" t="s">
        <v>45</v>
      </c>
      <c r="O94" s="67"/>
      <c r="P94" s="186">
        <f>O94*H94</f>
        <v>0</v>
      </c>
      <c r="Q94" s="186">
        <v>0</v>
      </c>
      <c r="R94" s="186">
        <f>Q94*H94</f>
        <v>0</v>
      </c>
      <c r="S94" s="186">
        <v>0</v>
      </c>
      <c r="T94" s="187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8" t="s">
        <v>1206</v>
      </c>
      <c r="AT94" s="188" t="s">
        <v>122</v>
      </c>
      <c r="AU94" s="188" t="s">
        <v>84</v>
      </c>
      <c r="AY94" s="19" t="s">
        <v>119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79</v>
      </c>
      <c r="BK94" s="189">
        <f>ROUND(I94*H94,2)</f>
        <v>0</v>
      </c>
      <c r="BL94" s="19" t="s">
        <v>1206</v>
      </c>
      <c r="BM94" s="188" t="s">
        <v>1218</v>
      </c>
    </row>
    <row r="95" spans="1:65" s="2" customFormat="1" ht="11.25">
      <c r="A95" s="37"/>
      <c r="B95" s="38"/>
      <c r="C95" s="39"/>
      <c r="D95" s="190" t="s">
        <v>128</v>
      </c>
      <c r="E95" s="39"/>
      <c r="F95" s="191" t="s">
        <v>1216</v>
      </c>
      <c r="G95" s="39"/>
      <c r="H95" s="39"/>
      <c r="I95" s="192"/>
      <c r="J95" s="39"/>
      <c r="K95" s="39"/>
      <c r="L95" s="42"/>
      <c r="M95" s="193"/>
      <c r="N95" s="194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128</v>
      </c>
      <c r="AU95" s="19" t="s">
        <v>84</v>
      </c>
    </row>
    <row r="96" spans="1:65" s="2" customFormat="1" ht="11.25">
      <c r="A96" s="37"/>
      <c r="B96" s="38"/>
      <c r="C96" s="39"/>
      <c r="D96" s="217" t="s">
        <v>138</v>
      </c>
      <c r="E96" s="39"/>
      <c r="F96" s="218" t="s">
        <v>1219</v>
      </c>
      <c r="G96" s="39"/>
      <c r="H96" s="39"/>
      <c r="I96" s="192"/>
      <c r="J96" s="39"/>
      <c r="K96" s="39"/>
      <c r="L96" s="42"/>
      <c r="M96" s="251"/>
      <c r="N96" s="252"/>
      <c r="O96" s="253"/>
      <c r="P96" s="253"/>
      <c r="Q96" s="253"/>
      <c r="R96" s="253"/>
      <c r="S96" s="253"/>
      <c r="T96" s="25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138</v>
      </c>
      <c r="AU96" s="19" t="s">
        <v>84</v>
      </c>
    </row>
    <row r="97" spans="1:31" s="2" customFormat="1" ht="6.95" customHeight="1">
      <c r="A97" s="37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42"/>
      <c r="M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</sheetData>
  <sheetProtection algorithmName="SHA-512" hashValue="gfNMZkEgR2WobtWevlqTd5kIG5VDynDz6GIJoOtWvrxc9umPG7MquIXKXLqPCMsU6C3mhZnngAurjtOW6P6QsQ==" saltValue="dMi+ZNzqm4YWs6BFGc5Fe/v9V69nr8UM/jG1rDiUEo1scCG6oXkp94JaYEpOYb8wgv9A+c40SwkvnAVBVntC6w==" spinCount="100000" sheet="1" objects="1" scenarios="1" formatColumns="0" formatRows="0" autoFilter="0"/>
  <autoFilter ref="C82:K96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6" r:id="rId3" xr:uid="{00000000-0004-0000-0200-000002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4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view="pageBreakPreview" zoomScaleNormal="110" zoomScaleSheetLayoutView="100" workbookViewId="0"/>
  </sheetViews>
  <sheetFormatPr defaultRowHeight="15"/>
  <cols>
    <col min="1" max="1" width="8.33203125" style="255" customWidth="1"/>
    <col min="2" max="2" width="1.6640625" style="255" customWidth="1"/>
    <col min="3" max="4" width="5" style="255" customWidth="1"/>
    <col min="5" max="5" width="11.6640625" style="255" customWidth="1"/>
    <col min="6" max="6" width="9.1640625" style="255" customWidth="1"/>
    <col min="7" max="7" width="5" style="255" customWidth="1"/>
    <col min="8" max="8" width="77.83203125" style="255" customWidth="1"/>
    <col min="9" max="10" width="20" style="255" customWidth="1"/>
    <col min="11" max="11" width="1.664062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87" t="s">
        <v>1220</v>
      </c>
      <c r="D3" s="387"/>
      <c r="E3" s="387"/>
      <c r="F3" s="387"/>
      <c r="G3" s="387"/>
      <c r="H3" s="387"/>
      <c r="I3" s="387"/>
      <c r="J3" s="387"/>
      <c r="K3" s="260"/>
    </row>
    <row r="4" spans="2:11" s="1" customFormat="1" ht="25.5" customHeight="1">
      <c r="B4" s="261"/>
      <c r="C4" s="392" t="s">
        <v>1221</v>
      </c>
      <c r="D4" s="392"/>
      <c r="E4" s="392"/>
      <c r="F4" s="392"/>
      <c r="G4" s="392"/>
      <c r="H4" s="392"/>
      <c r="I4" s="392"/>
      <c r="J4" s="392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91" t="s">
        <v>1222</v>
      </c>
      <c r="D6" s="391"/>
      <c r="E6" s="391"/>
      <c r="F6" s="391"/>
      <c r="G6" s="391"/>
      <c r="H6" s="391"/>
      <c r="I6" s="391"/>
      <c r="J6" s="391"/>
      <c r="K6" s="262"/>
    </row>
    <row r="7" spans="2:11" s="1" customFormat="1" ht="15" customHeight="1">
      <c r="B7" s="265"/>
      <c r="C7" s="391" t="s">
        <v>1223</v>
      </c>
      <c r="D7" s="391"/>
      <c r="E7" s="391"/>
      <c r="F7" s="391"/>
      <c r="G7" s="391"/>
      <c r="H7" s="391"/>
      <c r="I7" s="391"/>
      <c r="J7" s="391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91" t="s">
        <v>1224</v>
      </c>
      <c r="D9" s="391"/>
      <c r="E9" s="391"/>
      <c r="F9" s="391"/>
      <c r="G9" s="391"/>
      <c r="H9" s="391"/>
      <c r="I9" s="391"/>
      <c r="J9" s="391"/>
      <c r="K9" s="262"/>
    </row>
    <row r="10" spans="2:11" s="1" customFormat="1" ht="15" customHeight="1">
      <c r="B10" s="265"/>
      <c r="C10" s="264"/>
      <c r="D10" s="391" t="s">
        <v>1225</v>
      </c>
      <c r="E10" s="391"/>
      <c r="F10" s="391"/>
      <c r="G10" s="391"/>
      <c r="H10" s="391"/>
      <c r="I10" s="391"/>
      <c r="J10" s="391"/>
      <c r="K10" s="262"/>
    </row>
    <row r="11" spans="2:11" s="1" customFormat="1" ht="15" customHeight="1">
      <c r="B11" s="265"/>
      <c r="C11" s="266"/>
      <c r="D11" s="391" t="s">
        <v>1226</v>
      </c>
      <c r="E11" s="391"/>
      <c r="F11" s="391"/>
      <c r="G11" s="391"/>
      <c r="H11" s="391"/>
      <c r="I11" s="391"/>
      <c r="J11" s="391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1227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91" t="s">
        <v>1228</v>
      </c>
      <c r="E15" s="391"/>
      <c r="F15" s="391"/>
      <c r="G15" s="391"/>
      <c r="H15" s="391"/>
      <c r="I15" s="391"/>
      <c r="J15" s="391"/>
      <c r="K15" s="262"/>
    </row>
    <row r="16" spans="2:11" s="1" customFormat="1" ht="15" customHeight="1">
      <c r="B16" s="265"/>
      <c r="C16" s="266"/>
      <c r="D16" s="391" t="s">
        <v>1229</v>
      </c>
      <c r="E16" s="391"/>
      <c r="F16" s="391"/>
      <c r="G16" s="391"/>
      <c r="H16" s="391"/>
      <c r="I16" s="391"/>
      <c r="J16" s="391"/>
      <c r="K16" s="262"/>
    </row>
    <row r="17" spans="2:11" s="1" customFormat="1" ht="15" customHeight="1">
      <c r="B17" s="265"/>
      <c r="C17" s="266"/>
      <c r="D17" s="391" t="s">
        <v>1230</v>
      </c>
      <c r="E17" s="391"/>
      <c r="F17" s="391"/>
      <c r="G17" s="391"/>
      <c r="H17" s="391"/>
      <c r="I17" s="391"/>
      <c r="J17" s="391"/>
      <c r="K17" s="262"/>
    </row>
    <row r="18" spans="2:11" s="1" customFormat="1" ht="15" customHeight="1">
      <c r="B18" s="265"/>
      <c r="C18" s="266"/>
      <c r="D18" s="266"/>
      <c r="E18" s="268" t="s">
        <v>78</v>
      </c>
      <c r="F18" s="391" t="s">
        <v>1231</v>
      </c>
      <c r="G18" s="391"/>
      <c r="H18" s="391"/>
      <c r="I18" s="391"/>
      <c r="J18" s="391"/>
      <c r="K18" s="262"/>
    </row>
    <row r="19" spans="2:11" s="1" customFormat="1" ht="15" customHeight="1">
      <c r="B19" s="265"/>
      <c r="C19" s="266"/>
      <c r="D19" s="266"/>
      <c r="E19" s="268" t="s">
        <v>1232</v>
      </c>
      <c r="F19" s="391" t="s">
        <v>1233</v>
      </c>
      <c r="G19" s="391"/>
      <c r="H19" s="391"/>
      <c r="I19" s="391"/>
      <c r="J19" s="391"/>
      <c r="K19" s="262"/>
    </row>
    <row r="20" spans="2:11" s="1" customFormat="1" ht="15" customHeight="1">
      <c r="B20" s="265"/>
      <c r="C20" s="266"/>
      <c r="D20" s="266"/>
      <c r="E20" s="268" t="s">
        <v>1234</v>
      </c>
      <c r="F20" s="391" t="s">
        <v>1235</v>
      </c>
      <c r="G20" s="391"/>
      <c r="H20" s="391"/>
      <c r="I20" s="391"/>
      <c r="J20" s="391"/>
      <c r="K20" s="262"/>
    </row>
    <row r="21" spans="2:11" s="1" customFormat="1" ht="15" customHeight="1">
      <c r="B21" s="265"/>
      <c r="C21" s="266"/>
      <c r="D21" s="266"/>
      <c r="E21" s="268" t="s">
        <v>1236</v>
      </c>
      <c r="F21" s="391" t="s">
        <v>1237</v>
      </c>
      <c r="G21" s="391"/>
      <c r="H21" s="391"/>
      <c r="I21" s="391"/>
      <c r="J21" s="391"/>
      <c r="K21" s="262"/>
    </row>
    <row r="22" spans="2:11" s="1" customFormat="1" ht="15" customHeight="1">
      <c r="B22" s="265"/>
      <c r="C22" s="266"/>
      <c r="D22" s="266"/>
      <c r="E22" s="268" t="s">
        <v>1238</v>
      </c>
      <c r="F22" s="391" t="s">
        <v>1239</v>
      </c>
      <c r="G22" s="391"/>
      <c r="H22" s="391"/>
      <c r="I22" s="391"/>
      <c r="J22" s="391"/>
      <c r="K22" s="262"/>
    </row>
    <row r="23" spans="2:11" s="1" customFormat="1" ht="15" customHeight="1">
      <c r="B23" s="265"/>
      <c r="C23" s="266"/>
      <c r="D23" s="266"/>
      <c r="E23" s="268" t="s">
        <v>1240</v>
      </c>
      <c r="F23" s="391" t="s">
        <v>1241</v>
      </c>
      <c r="G23" s="391"/>
      <c r="H23" s="391"/>
      <c r="I23" s="391"/>
      <c r="J23" s="391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91" t="s">
        <v>1242</v>
      </c>
      <c r="D25" s="391"/>
      <c r="E25" s="391"/>
      <c r="F25" s="391"/>
      <c r="G25" s="391"/>
      <c r="H25" s="391"/>
      <c r="I25" s="391"/>
      <c r="J25" s="391"/>
      <c r="K25" s="262"/>
    </row>
    <row r="26" spans="2:11" s="1" customFormat="1" ht="15" customHeight="1">
      <c r="B26" s="265"/>
      <c r="C26" s="391" t="s">
        <v>1243</v>
      </c>
      <c r="D26" s="391"/>
      <c r="E26" s="391"/>
      <c r="F26" s="391"/>
      <c r="G26" s="391"/>
      <c r="H26" s="391"/>
      <c r="I26" s="391"/>
      <c r="J26" s="391"/>
      <c r="K26" s="262"/>
    </row>
    <row r="27" spans="2:11" s="1" customFormat="1" ht="15" customHeight="1">
      <c r="B27" s="265"/>
      <c r="C27" s="264"/>
      <c r="D27" s="391" t="s">
        <v>1244</v>
      </c>
      <c r="E27" s="391"/>
      <c r="F27" s="391"/>
      <c r="G27" s="391"/>
      <c r="H27" s="391"/>
      <c r="I27" s="391"/>
      <c r="J27" s="391"/>
      <c r="K27" s="262"/>
    </row>
    <row r="28" spans="2:11" s="1" customFormat="1" ht="15" customHeight="1">
      <c r="B28" s="265"/>
      <c r="C28" s="266"/>
      <c r="D28" s="391" t="s">
        <v>1245</v>
      </c>
      <c r="E28" s="391"/>
      <c r="F28" s="391"/>
      <c r="G28" s="391"/>
      <c r="H28" s="391"/>
      <c r="I28" s="391"/>
      <c r="J28" s="391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91" t="s">
        <v>1246</v>
      </c>
      <c r="E30" s="391"/>
      <c r="F30" s="391"/>
      <c r="G30" s="391"/>
      <c r="H30" s="391"/>
      <c r="I30" s="391"/>
      <c r="J30" s="391"/>
      <c r="K30" s="262"/>
    </row>
    <row r="31" spans="2:11" s="1" customFormat="1" ht="15" customHeight="1">
      <c r="B31" s="265"/>
      <c r="C31" s="266"/>
      <c r="D31" s="391" t="s">
        <v>1247</v>
      </c>
      <c r="E31" s="391"/>
      <c r="F31" s="391"/>
      <c r="G31" s="391"/>
      <c r="H31" s="391"/>
      <c r="I31" s="391"/>
      <c r="J31" s="391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91" t="s">
        <v>1248</v>
      </c>
      <c r="E33" s="391"/>
      <c r="F33" s="391"/>
      <c r="G33" s="391"/>
      <c r="H33" s="391"/>
      <c r="I33" s="391"/>
      <c r="J33" s="391"/>
      <c r="K33" s="262"/>
    </row>
    <row r="34" spans="2:11" s="1" customFormat="1" ht="15" customHeight="1">
      <c r="B34" s="265"/>
      <c r="C34" s="266"/>
      <c r="D34" s="391" t="s">
        <v>1249</v>
      </c>
      <c r="E34" s="391"/>
      <c r="F34" s="391"/>
      <c r="G34" s="391"/>
      <c r="H34" s="391"/>
      <c r="I34" s="391"/>
      <c r="J34" s="391"/>
      <c r="K34" s="262"/>
    </row>
    <row r="35" spans="2:11" s="1" customFormat="1" ht="15" customHeight="1">
      <c r="B35" s="265"/>
      <c r="C35" s="266"/>
      <c r="D35" s="391" t="s">
        <v>1250</v>
      </c>
      <c r="E35" s="391"/>
      <c r="F35" s="391"/>
      <c r="G35" s="391"/>
      <c r="H35" s="391"/>
      <c r="I35" s="391"/>
      <c r="J35" s="391"/>
      <c r="K35" s="262"/>
    </row>
    <row r="36" spans="2:11" s="1" customFormat="1" ht="15" customHeight="1">
      <c r="B36" s="265"/>
      <c r="C36" s="266"/>
      <c r="D36" s="264"/>
      <c r="E36" s="267" t="s">
        <v>105</v>
      </c>
      <c r="F36" s="264"/>
      <c r="G36" s="391" t="s">
        <v>1251</v>
      </c>
      <c r="H36" s="391"/>
      <c r="I36" s="391"/>
      <c r="J36" s="391"/>
      <c r="K36" s="262"/>
    </row>
    <row r="37" spans="2:11" s="1" customFormat="1" ht="30.75" customHeight="1">
      <c r="B37" s="265"/>
      <c r="C37" s="266"/>
      <c r="D37" s="264"/>
      <c r="E37" s="267" t="s">
        <v>1252</v>
      </c>
      <c r="F37" s="264"/>
      <c r="G37" s="391" t="s">
        <v>1253</v>
      </c>
      <c r="H37" s="391"/>
      <c r="I37" s="391"/>
      <c r="J37" s="391"/>
      <c r="K37" s="262"/>
    </row>
    <row r="38" spans="2:11" s="1" customFormat="1" ht="15" customHeight="1">
      <c r="B38" s="265"/>
      <c r="C38" s="266"/>
      <c r="D38" s="264"/>
      <c r="E38" s="267" t="s">
        <v>55</v>
      </c>
      <c r="F38" s="264"/>
      <c r="G38" s="391" t="s">
        <v>1254</v>
      </c>
      <c r="H38" s="391"/>
      <c r="I38" s="391"/>
      <c r="J38" s="391"/>
      <c r="K38" s="262"/>
    </row>
    <row r="39" spans="2:11" s="1" customFormat="1" ht="15" customHeight="1">
      <c r="B39" s="265"/>
      <c r="C39" s="266"/>
      <c r="D39" s="264"/>
      <c r="E39" s="267" t="s">
        <v>56</v>
      </c>
      <c r="F39" s="264"/>
      <c r="G39" s="391" t="s">
        <v>1255</v>
      </c>
      <c r="H39" s="391"/>
      <c r="I39" s="391"/>
      <c r="J39" s="391"/>
      <c r="K39" s="262"/>
    </row>
    <row r="40" spans="2:11" s="1" customFormat="1" ht="15" customHeight="1">
      <c r="B40" s="265"/>
      <c r="C40" s="266"/>
      <c r="D40" s="264"/>
      <c r="E40" s="267" t="s">
        <v>106</v>
      </c>
      <c r="F40" s="264"/>
      <c r="G40" s="391" t="s">
        <v>1256</v>
      </c>
      <c r="H40" s="391"/>
      <c r="I40" s="391"/>
      <c r="J40" s="391"/>
      <c r="K40" s="262"/>
    </row>
    <row r="41" spans="2:11" s="1" customFormat="1" ht="15" customHeight="1">
      <c r="B41" s="265"/>
      <c r="C41" s="266"/>
      <c r="D41" s="264"/>
      <c r="E41" s="267" t="s">
        <v>107</v>
      </c>
      <c r="F41" s="264"/>
      <c r="G41" s="391" t="s">
        <v>1257</v>
      </c>
      <c r="H41" s="391"/>
      <c r="I41" s="391"/>
      <c r="J41" s="391"/>
      <c r="K41" s="262"/>
    </row>
    <row r="42" spans="2:11" s="1" customFormat="1" ht="15" customHeight="1">
      <c r="B42" s="265"/>
      <c r="C42" s="266"/>
      <c r="D42" s="264"/>
      <c r="E42" s="267" t="s">
        <v>1258</v>
      </c>
      <c r="F42" s="264"/>
      <c r="G42" s="391" t="s">
        <v>1259</v>
      </c>
      <c r="H42" s="391"/>
      <c r="I42" s="391"/>
      <c r="J42" s="391"/>
      <c r="K42" s="262"/>
    </row>
    <row r="43" spans="2:11" s="1" customFormat="1" ht="15" customHeight="1">
      <c r="B43" s="265"/>
      <c r="C43" s="266"/>
      <c r="D43" s="264"/>
      <c r="E43" s="267"/>
      <c r="F43" s="264"/>
      <c r="G43" s="391" t="s">
        <v>1260</v>
      </c>
      <c r="H43" s="391"/>
      <c r="I43" s="391"/>
      <c r="J43" s="391"/>
      <c r="K43" s="262"/>
    </row>
    <row r="44" spans="2:11" s="1" customFormat="1" ht="15" customHeight="1">
      <c r="B44" s="265"/>
      <c r="C44" s="266"/>
      <c r="D44" s="264"/>
      <c r="E44" s="267" t="s">
        <v>1261</v>
      </c>
      <c r="F44" s="264"/>
      <c r="G44" s="391" t="s">
        <v>1262</v>
      </c>
      <c r="H44" s="391"/>
      <c r="I44" s="391"/>
      <c r="J44" s="391"/>
      <c r="K44" s="262"/>
    </row>
    <row r="45" spans="2:11" s="1" customFormat="1" ht="15" customHeight="1">
      <c r="B45" s="265"/>
      <c r="C45" s="266"/>
      <c r="D45" s="264"/>
      <c r="E45" s="267" t="s">
        <v>109</v>
      </c>
      <c r="F45" s="264"/>
      <c r="G45" s="391" t="s">
        <v>1263</v>
      </c>
      <c r="H45" s="391"/>
      <c r="I45" s="391"/>
      <c r="J45" s="391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91" t="s">
        <v>1264</v>
      </c>
      <c r="E47" s="391"/>
      <c r="F47" s="391"/>
      <c r="G47" s="391"/>
      <c r="H47" s="391"/>
      <c r="I47" s="391"/>
      <c r="J47" s="391"/>
      <c r="K47" s="262"/>
    </row>
    <row r="48" spans="2:11" s="1" customFormat="1" ht="15" customHeight="1">
      <c r="B48" s="265"/>
      <c r="C48" s="266"/>
      <c r="D48" s="266"/>
      <c r="E48" s="391" t="s">
        <v>1265</v>
      </c>
      <c r="F48" s="391"/>
      <c r="G48" s="391"/>
      <c r="H48" s="391"/>
      <c r="I48" s="391"/>
      <c r="J48" s="391"/>
      <c r="K48" s="262"/>
    </row>
    <row r="49" spans="2:11" s="1" customFormat="1" ht="15" customHeight="1">
      <c r="B49" s="265"/>
      <c r="C49" s="266"/>
      <c r="D49" s="266"/>
      <c r="E49" s="391" t="s">
        <v>1266</v>
      </c>
      <c r="F49" s="391"/>
      <c r="G49" s="391"/>
      <c r="H49" s="391"/>
      <c r="I49" s="391"/>
      <c r="J49" s="391"/>
      <c r="K49" s="262"/>
    </row>
    <row r="50" spans="2:11" s="1" customFormat="1" ht="15" customHeight="1">
      <c r="B50" s="265"/>
      <c r="C50" s="266"/>
      <c r="D50" s="266"/>
      <c r="E50" s="391" t="s">
        <v>1267</v>
      </c>
      <c r="F50" s="391"/>
      <c r="G50" s="391"/>
      <c r="H50" s="391"/>
      <c r="I50" s="391"/>
      <c r="J50" s="391"/>
      <c r="K50" s="262"/>
    </row>
    <row r="51" spans="2:11" s="1" customFormat="1" ht="15" customHeight="1">
      <c r="B51" s="265"/>
      <c r="C51" s="266"/>
      <c r="D51" s="391" t="s">
        <v>1268</v>
      </c>
      <c r="E51" s="391"/>
      <c r="F51" s="391"/>
      <c r="G51" s="391"/>
      <c r="H51" s="391"/>
      <c r="I51" s="391"/>
      <c r="J51" s="391"/>
      <c r="K51" s="262"/>
    </row>
    <row r="52" spans="2:11" s="1" customFormat="1" ht="25.5" customHeight="1">
      <c r="B52" s="261"/>
      <c r="C52" s="392" t="s">
        <v>1269</v>
      </c>
      <c r="D52" s="392"/>
      <c r="E52" s="392"/>
      <c r="F52" s="392"/>
      <c r="G52" s="392"/>
      <c r="H52" s="392"/>
      <c r="I52" s="392"/>
      <c r="J52" s="392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91" t="s">
        <v>1270</v>
      </c>
      <c r="D54" s="391"/>
      <c r="E54" s="391"/>
      <c r="F54" s="391"/>
      <c r="G54" s="391"/>
      <c r="H54" s="391"/>
      <c r="I54" s="391"/>
      <c r="J54" s="391"/>
      <c r="K54" s="262"/>
    </row>
    <row r="55" spans="2:11" s="1" customFormat="1" ht="15" customHeight="1">
      <c r="B55" s="261"/>
      <c r="C55" s="391" t="s">
        <v>1271</v>
      </c>
      <c r="D55" s="391"/>
      <c r="E55" s="391"/>
      <c r="F55" s="391"/>
      <c r="G55" s="391"/>
      <c r="H55" s="391"/>
      <c r="I55" s="391"/>
      <c r="J55" s="391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91" t="s">
        <v>1272</v>
      </c>
      <c r="D57" s="391"/>
      <c r="E57" s="391"/>
      <c r="F57" s="391"/>
      <c r="G57" s="391"/>
      <c r="H57" s="391"/>
      <c r="I57" s="391"/>
      <c r="J57" s="391"/>
      <c r="K57" s="262"/>
    </row>
    <row r="58" spans="2:11" s="1" customFormat="1" ht="15" customHeight="1">
      <c r="B58" s="261"/>
      <c r="C58" s="266"/>
      <c r="D58" s="391" t="s">
        <v>1273</v>
      </c>
      <c r="E58" s="391"/>
      <c r="F58" s="391"/>
      <c r="G58" s="391"/>
      <c r="H58" s="391"/>
      <c r="I58" s="391"/>
      <c r="J58" s="391"/>
      <c r="K58" s="262"/>
    </row>
    <row r="59" spans="2:11" s="1" customFormat="1" ht="15" customHeight="1">
      <c r="B59" s="261"/>
      <c r="C59" s="266"/>
      <c r="D59" s="391" t="s">
        <v>1274</v>
      </c>
      <c r="E59" s="391"/>
      <c r="F59" s="391"/>
      <c r="G59" s="391"/>
      <c r="H59" s="391"/>
      <c r="I59" s="391"/>
      <c r="J59" s="391"/>
      <c r="K59" s="262"/>
    </row>
    <row r="60" spans="2:11" s="1" customFormat="1" ht="15" customHeight="1">
      <c r="B60" s="261"/>
      <c r="C60" s="266"/>
      <c r="D60" s="391" t="s">
        <v>1275</v>
      </c>
      <c r="E60" s="391"/>
      <c r="F60" s="391"/>
      <c r="G60" s="391"/>
      <c r="H60" s="391"/>
      <c r="I60" s="391"/>
      <c r="J60" s="391"/>
      <c r="K60" s="262"/>
    </row>
    <row r="61" spans="2:11" s="1" customFormat="1" ht="15" customHeight="1">
      <c r="B61" s="261"/>
      <c r="C61" s="266"/>
      <c r="D61" s="391" t="s">
        <v>1276</v>
      </c>
      <c r="E61" s="391"/>
      <c r="F61" s="391"/>
      <c r="G61" s="391"/>
      <c r="H61" s="391"/>
      <c r="I61" s="391"/>
      <c r="J61" s="391"/>
      <c r="K61" s="262"/>
    </row>
    <row r="62" spans="2:11" s="1" customFormat="1" ht="15" customHeight="1">
      <c r="B62" s="261"/>
      <c r="C62" s="266"/>
      <c r="D62" s="393" t="s">
        <v>1277</v>
      </c>
      <c r="E62" s="393"/>
      <c r="F62" s="393"/>
      <c r="G62" s="393"/>
      <c r="H62" s="393"/>
      <c r="I62" s="393"/>
      <c r="J62" s="393"/>
      <c r="K62" s="262"/>
    </row>
    <row r="63" spans="2:11" s="1" customFormat="1" ht="15" customHeight="1">
      <c r="B63" s="261"/>
      <c r="C63" s="266"/>
      <c r="D63" s="391" t="s">
        <v>1278</v>
      </c>
      <c r="E63" s="391"/>
      <c r="F63" s="391"/>
      <c r="G63" s="391"/>
      <c r="H63" s="391"/>
      <c r="I63" s="391"/>
      <c r="J63" s="391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91" t="s">
        <v>1279</v>
      </c>
      <c r="E65" s="391"/>
      <c r="F65" s="391"/>
      <c r="G65" s="391"/>
      <c r="H65" s="391"/>
      <c r="I65" s="391"/>
      <c r="J65" s="391"/>
      <c r="K65" s="262"/>
    </row>
    <row r="66" spans="2:11" s="1" customFormat="1" ht="15" customHeight="1">
      <c r="B66" s="261"/>
      <c r="C66" s="266"/>
      <c r="D66" s="393" t="s">
        <v>1280</v>
      </c>
      <c r="E66" s="393"/>
      <c r="F66" s="393"/>
      <c r="G66" s="393"/>
      <c r="H66" s="393"/>
      <c r="I66" s="393"/>
      <c r="J66" s="393"/>
      <c r="K66" s="262"/>
    </row>
    <row r="67" spans="2:11" s="1" customFormat="1" ht="15" customHeight="1">
      <c r="B67" s="261"/>
      <c r="C67" s="266"/>
      <c r="D67" s="391" t="s">
        <v>1281</v>
      </c>
      <c r="E67" s="391"/>
      <c r="F67" s="391"/>
      <c r="G67" s="391"/>
      <c r="H67" s="391"/>
      <c r="I67" s="391"/>
      <c r="J67" s="391"/>
      <c r="K67" s="262"/>
    </row>
    <row r="68" spans="2:11" s="1" customFormat="1" ht="15" customHeight="1">
      <c r="B68" s="261"/>
      <c r="C68" s="266"/>
      <c r="D68" s="391" t="s">
        <v>1282</v>
      </c>
      <c r="E68" s="391"/>
      <c r="F68" s="391"/>
      <c r="G68" s="391"/>
      <c r="H68" s="391"/>
      <c r="I68" s="391"/>
      <c r="J68" s="391"/>
      <c r="K68" s="262"/>
    </row>
    <row r="69" spans="2:11" s="1" customFormat="1" ht="15" customHeight="1">
      <c r="B69" s="261"/>
      <c r="C69" s="266"/>
      <c r="D69" s="391" t="s">
        <v>1283</v>
      </c>
      <c r="E69" s="391"/>
      <c r="F69" s="391"/>
      <c r="G69" s="391"/>
      <c r="H69" s="391"/>
      <c r="I69" s="391"/>
      <c r="J69" s="391"/>
      <c r="K69" s="262"/>
    </row>
    <row r="70" spans="2:11" s="1" customFormat="1" ht="15" customHeight="1">
      <c r="B70" s="261"/>
      <c r="C70" s="266"/>
      <c r="D70" s="391" t="s">
        <v>1284</v>
      </c>
      <c r="E70" s="391"/>
      <c r="F70" s="391"/>
      <c r="G70" s="391"/>
      <c r="H70" s="391"/>
      <c r="I70" s="391"/>
      <c r="J70" s="391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86" t="s">
        <v>1285</v>
      </c>
      <c r="D75" s="386"/>
      <c r="E75" s="386"/>
      <c r="F75" s="386"/>
      <c r="G75" s="386"/>
      <c r="H75" s="386"/>
      <c r="I75" s="386"/>
      <c r="J75" s="386"/>
      <c r="K75" s="279"/>
    </row>
    <row r="76" spans="2:11" s="1" customFormat="1" ht="17.25" customHeight="1">
      <c r="B76" s="278"/>
      <c r="C76" s="280" t="s">
        <v>1286</v>
      </c>
      <c r="D76" s="280"/>
      <c r="E76" s="280"/>
      <c r="F76" s="280" t="s">
        <v>1287</v>
      </c>
      <c r="G76" s="281"/>
      <c r="H76" s="280" t="s">
        <v>56</v>
      </c>
      <c r="I76" s="280" t="s">
        <v>59</v>
      </c>
      <c r="J76" s="280" t="s">
        <v>1288</v>
      </c>
      <c r="K76" s="279"/>
    </row>
    <row r="77" spans="2:11" s="1" customFormat="1" ht="17.25" customHeight="1">
      <c r="B77" s="278"/>
      <c r="C77" s="282" t="s">
        <v>1289</v>
      </c>
      <c r="D77" s="282"/>
      <c r="E77" s="282"/>
      <c r="F77" s="283" t="s">
        <v>1290</v>
      </c>
      <c r="G77" s="284"/>
      <c r="H77" s="282"/>
      <c r="I77" s="282"/>
      <c r="J77" s="282" t="s">
        <v>1291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55</v>
      </c>
      <c r="D79" s="287"/>
      <c r="E79" s="287"/>
      <c r="F79" s="288" t="s">
        <v>1292</v>
      </c>
      <c r="G79" s="289"/>
      <c r="H79" s="267" t="s">
        <v>1293</v>
      </c>
      <c r="I79" s="267" t="s">
        <v>1294</v>
      </c>
      <c r="J79" s="267">
        <v>20</v>
      </c>
      <c r="K79" s="279"/>
    </row>
    <row r="80" spans="2:11" s="1" customFormat="1" ht="15" customHeight="1">
      <c r="B80" s="278"/>
      <c r="C80" s="267" t="s">
        <v>1295</v>
      </c>
      <c r="D80" s="267"/>
      <c r="E80" s="267"/>
      <c r="F80" s="288" t="s">
        <v>1292</v>
      </c>
      <c r="G80" s="289"/>
      <c r="H80" s="267" t="s">
        <v>1296</v>
      </c>
      <c r="I80" s="267" t="s">
        <v>1294</v>
      </c>
      <c r="J80" s="267">
        <v>120</v>
      </c>
      <c r="K80" s="279"/>
    </row>
    <row r="81" spans="2:11" s="1" customFormat="1" ht="15" customHeight="1">
      <c r="B81" s="290"/>
      <c r="C81" s="267" t="s">
        <v>1297</v>
      </c>
      <c r="D81" s="267"/>
      <c r="E81" s="267"/>
      <c r="F81" s="288" t="s">
        <v>1298</v>
      </c>
      <c r="G81" s="289"/>
      <c r="H81" s="267" t="s">
        <v>1299</v>
      </c>
      <c r="I81" s="267" t="s">
        <v>1294</v>
      </c>
      <c r="J81" s="267">
        <v>50</v>
      </c>
      <c r="K81" s="279"/>
    </row>
    <row r="82" spans="2:11" s="1" customFormat="1" ht="15" customHeight="1">
      <c r="B82" s="290"/>
      <c r="C82" s="267" t="s">
        <v>1300</v>
      </c>
      <c r="D82" s="267"/>
      <c r="E82" s="267"/>
      <c r="F82" s="288" t="s">
        <v>1292</v>
      </c>
      <c r="G82" s="289"/>
      <c r="H82" s="267" t="s">
        <v>1301</v>
      </c>
      <c r="I82" s="267" t="s">
        <v>1302</v>
      </c>
      <c r="J82" s="267"/>
      <c r="K82" s="279"/>
    </row>
    <row r="83" spans="2:11" s="1" customFormat="1" ht="15" customHeight="1">
      <c r="B83" s="290"/>
      <c r="C83" s="291" t="s">
        <v>1303</v>
      </c>
      <c r="D83" s="291"/>
      <c r="E83" s="291"/>
      <c r="F83" s="292" t="s">
        <v>1298</v>
      </c>
      <c r="G83" s="291"/>
      <c r="H83" s="291" t="s">
        <v>1304</v>
      </c>
      <c r="I83" s="291" t="s">
        <v>1294</v>
      </c>
      <c r="J83" s="291">
        <v>15</v>
      </c>
      <c r="K83" s="279"/>
    </row>
    <row r="84" spans="2:11" s="1" customFormat="1" ht="15" customHeight="1">
      <c r="B84" s="290"/>
      <c r="C84" s="291" t="s">
        <v>1305</v>
      </c>
      <c r="D84" s="291"/>
      <c r="E84" s="291"/>
      <c r="F84" s="292" t="s">
        <v>1298</v>
      </c>
      <c r="G84" s="291"/>
      <c r="H84" s="291" t="s">
        <v>1306</v>
      </c>
      <c r="I84" s="291" t="s">
        <v>1294</v>
      </c>
      <c r="J84" s="291">
        <v>15</v>
      </c>
      <c r="K84" s="279"/>
    </row>
    <row r="85" spans="2:11" s="1" customFormat="1" ht="15" customHeight="1">
      <c r="B85" s="290"/>
      <c r="C85" s="291" t="s">
        <v>1307</v>
      </c>
      <c r="D85" s="291"/>
      <c r="E85" s="291"/>
      <c r="F85" s="292" t="s">
        <v>1298</v>
      </c>
      <c r="G85" s="291"/>
      <c r="H85" s="291" t="s">
        <v>1308</v>
      </c>
      <c r="I85" s="291" t="s">
        <v>1294</v>
      </c>
      <c r="J85" s="291">
        <v>20</v>
      </c>
      <c r="K85" s="279"/>
    </row>
    <row r="86" spans="2:11" s="1" customFormat="1" ht="15" customHeight="1">
      <c r="B86" s="290"/>
      <c r="C86" s="291" t="s">
        <v>1309</v>
      </c>
      <c r="D86" s="291"/>
      <c r="E86" s="291"/>
      <c r="F86" s="292" t="s">
        <v>1298</v>
      </c>
      <c r="G86" s="291"/>
      <c r="H86" s="291" t="s">
        <v>1310</v>
      </c>
      <c r="I86" s="291" t="s">
        <v>1294</v>
      </c>
      <c r="J86" s="291">
        <v>20</v>
      </c>
      <c r="K86" s="279"/>
    </row>
    <row r="87" spans="2:11" s="1" customFormat="1" ht="15" customHeight="1">
      <c r="B87" s="290"/>
      <c r="C87" s="267" t="s">
        <v>1311</v>
      </c>
      <c r="D87" s="267"/>
      <c r="E87" s="267"/>
      <c r="F87" s="288" t="s">
        <v>1298</v>
      </c>
      <c r="G87" s="289"/>
      <c r="H87" s="267" t="s">
        <v>1312</v>
      </c>
      <c r="I87" s="267" t="s">
        <v>1294</v>
      </c>
      <c r="J87" s="267">
        <v>50</v>
      </c>
      <c r="K87" s="279"/>
    </row>
    <row r="88" spans="2:11" s="1" customFormat="1" ht="15" customHeight="1">
      <c r="B88" s="290"/>
      <c r="C88" s="267" t="s">
        <v>1313</v>
      </c>
      <c r="D88" s="267"/>
      <c r="E88" s="267"/>
      <c r="F88" s="288" t="s">
        <v>1298</v>
      </c>
      <c r="G88" s="289"/>
      <c r="H88" s="267" t="s">
        <v>1314</v>
      </c>
      <c r="I88" s="267" t="s">
        <v>1294</v>
      </c>
      <c r="J88" s="267">
        <v>20</v>
      </c>
      <c r="K88" s="279"/>
    </row>
    <row r="89" spans="2:11" s="1" customFormat="1" ht="15" customHeight="1">
      <c r="B89" s="290"/>
      <c r="C89" s="267" t="s">
        <v>1315</v>
      </c>
      <c r="D89" s="267"/>
      <c r="E89" s="267"/>
      <c r="F89" s="288" t="s">
        <v>1298</v>
      </c>
      <c r="G89" s="289"/>
      <c r="H89" s="267" t="s">
        <v>1316</v>
      </c>
      <c r="I89" s="267" t="s">
        <v>1294</v>
      </c>
      <c r="J89" s="267">
        <v>20</v>
      </c>
      <c r="K89" s="279"/>
    </row>
    <row r="90" spans="2:11" s="1" customFormat="1" ht="15" customHeight="1">
      <c r="B90" s="290"/>
      <c r="C90" s="267" t="s">
        <v>1317</v>
      </c>
      <c r="D90" s="267"/>
      <c r="E90" s="267"/>
      <c r="F90" s="288" t="s">
        <v>1298</v>
      </c>
      <c r="G90" s="289"/>
      <c r="H90" s="267" t="s">
        <v>1318</v>
      </c>
      <c r="I90" s="267" t="s">
        <v>1294</v>
      </c>
      <c r="J90" s="267">
        <v>50</v>
      </c>
      <c r="K90" s="279"/>
    </row>
    <row r="91" spans="2:11" s="1" customFormat="1" ht="15" customHeight="1">
      <c r="B91" s="290"/>
      <c r="C91" s="267" t="s">
        <v>1319</v>
      </c>
      <c r="D91" s="267"/>
      <c r="E91" s="267"/>
      <c r="F91" s="288" t="s">
        <v>1298</v>
      </c>
      <c r="G91" s="289"/>
      <c r="H91" s="267" t="s">
        <v>1319</v>
      </c>
      <c r="I91" s="267" t="s">
        <v>1294</v>
      </c>
      <c r="J91" s="267">
        <v>50</v>
      </c>
      <c r="K91" s="279"/>
    </row>
    <row r="92" spans="2:11" s="1" customFormat="1" ht="15" customHeight="1">
      <c r="B92" s="290"/>
      <c r="C92" s="267" t="s">
        <v>1320</v>
      </c>
      <c r="D92" s="267"/>
      <c r="E92" s="267"/>
      <c r="F92" s="288" t="s">
        <v>1298</v>
      </c>
      <c r="G92" s="289"/>
      <c r="H92" s="267" t="s">
        <v>1321</v>
      </c>
      <c r="I92" s="267" t="s">
        <v>1294</v>
      </c>
      <c r="J92" s="267">
        <v>255</v>
      </c>
      <c r="K92" s="279"/>
    </row>
    <row r="93" spans="2:11" s="1" customFormat="1" ht="15" customHeight="1">
      <c r="B93" s="290"/>
      <c r="C93" s="267" t="s">
        <v>1322</v>
      </c>
      <c r="D93" s="267"/>
      <c r="E93" s="267"/>
      <c r="F93" s="288" t="s">
        <v>1292</v>
      </c>
      <c r="G93" s="289"/>
      <c r="H93" s="267" t="s">
        <v>1323</v>
      </c>
      <c r="I93" s="267" t="s">
        <v>1324</v>
      </c>
      <c r="J93" s="267"/>
      <c r="K93" s="279"/>
    </row>
    <row r="94" spans="2:11" s="1" customFormat="1" ht="15" customHeight="1">
      <c r="B94" s="290"/>
      <c r="C94" s="267" t="s">
        <v>1325</v>
      </c>
      <c r="D94" s="267"/>
      <c r="E94" s="267"/>
      <c r="F94" s="288" t="s">
        <v>1292</v>
      </c>
      <c r="G94" s="289"/>
      <c r="H94" s="267" t="s">
        <v>1326</v>
      </c>
      <c r="I94" s="267" t="s">
        <v>1327</v>
      </c>
      <c r="J94" s="267"/>
      <c r="K94" s="279"/>
    </row>
    <row r="95" spans="2:11" s="1" customFormat="1" ht="15" customHeight="1">
      <c r="B95" s="290"/>
      <c r="C95" s="267" t="s">
        <v>1328</v>
      </c>
      <c r="D95" s="267"/>
      <c r="E95" s="267"/>
      <c r="F95" s="288" t="s">
        <v>1292</v>
      </c>
      <c r="G95" s="289"/>
      <c r="H95" s="267" t="s">
        <v>1328</v>
      </c>
      <c r="I95" s="267" t="s">
        <v>1327</v>
      </c>
      <c r="J95" s="267"/>
      <c r="K95" s="279"/>
    </row>
    <row r="96" spans="2:11" s="1" customFormat="1" ht="15" customHeight="1">
      <c r="B96" s="290"/>
      <c r="C96" s="267" t="s">
        <v>40</v>
      </c>
      <c r="D96" s="267"/>
      <c r="E96" s="267"/>
      <c r="F96" s="288" t="s">
        <v>1292</v>
      </c>
      <c r="G96" s="289"/>
      <c r="H96" s="267" t="s">
        <v>1329</v>
      </c>
      <c r="I96" s="267" t="s">
        <v>1327</v>
      </c>
      <c r="J96" s="267"/>
      <c r="K96" s="279"/>
    </row>
    <row r="97" spans="2:11" s="1" customFormat="1" ht="15" customHeight="1">
      <c r="B97" s="290"/>
      <c r="C97" s="267" t="s">
        <v>50</v>
      </c>
      <c r="D97" s="267"/>
      <c r="E97" s="267"/>
      <c r="F97" s="288" t="s">
        <v>1292</v>
      </c>
      <c r="G97" s="289"/>
      <c r="H97" s="267" t="s">
        <v>1330</v>
      </c>
      <c r="I97" s="267" t="s">
        <v>1327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86" t="s">
        <v>1331</v>
      </c>
      <c r="D102" s="386"/>
      <c r="E102" s="386"/>
      <c r="F102" s="386"/>
      <c r="G102" s="386"/>
      <c r="H102" s="386"/>
      <c r="I102" s="386"/>
      <c r="J102" s="386"/>
      <c r="K102" s="279"/>
    </row>
    <row r="103" spans="2:11" s="1" customFormat="1" ht="17.25" customHeight="1">
      <c r="B103" s="278"/>
      <c r="C103" s="280" t="s">
        <v>1286</v>
      </c>
      <c r="D103" s="280"/>
      <c r="E103" s="280"/>
      <c r="F103" s="280" t="s">
        <v>1287</v>
      </c>
      <c r="G103" s="281"/>
      <c r="H103" s="280" t="s">
        <v>56</v>
      </c>
      <c r="I103" s="280" t="s">
        <v>59</v>
      </c>
      <c r="J103" s="280" t="s">
        <v>1288</v>
      </c>
      <c r="K103" s="279"/>
    </row>
    <row r="104" spans="2:11" s="1" customFormat="1" ht="17.25" customHeight="1">
      <c r="B104" s="278"/>
      <c r="C104" s="282" t="s">
        <v>1289</v>
      </c>
      <c r="D104" s="282"/>
      <c r="E104" s="282"/>
      <c r="F104" s="283" t="s">
        <v>1290</v>
      </c>
      <c r="G104" s="284"/>
      <c r="H104" s="282"/>
      <c r="I104" s="282"/>
      <c r="J104" s="282" t="s">
        <v>1291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55</v>
      </c>
      <c r="D106" s="287"/>
      <c r="E106" s="287"/>
      <c r="F106" s="288" t="s">
        <v>1292</v>
      </c>
      <c r="G106" s="267"/>
      <c r="H106" s="267" t="s">
        <v>1332</v>
      </c>
      <c r="I106" s="267" t="s">
        <v>1294</v>
      </c>
      <c r="J106" s="267">
        <v>20</v>
      </c>
      <c r="K106" s="279"/>
    </row>
    <row r="107" spans="2:11" s="1" customFormat="1" ht="15" customHeight="1">
      <c r="B107" s="278"/>
      <c r="C107" s="267" t="s">
        <v>1295</v>
      </c>
      <c r="D107" s="267"/>
      <c r="E107" s="267"/>
      <c r="F107" s="288" t="s">
        <v>1292</v>
      </c>
      <c r="G107" s="267"/>
      <c r="H107" s="267" t="s">
        <v>1332</v>
      </c>
      <c r="I107" s="267" t="s">
        <v>1294</v>
      </c>
      <c r="J107" s="267">
        <v>120</v>
      </c>
      <c r="K107" s="279"/>
    </row>
    <row r="108" spans="2:11" s="1" customFormat="1" ht="15" customHeight="1">
      <c r="B108" s="290"/>
      <c r="C108" s="267" t="s">
        <v>1297</v>
      </c>
      <c r="D108" s="267"/>
      <c r="E108" s="267"/>
      <c r="F108" s="288" t="s">
        <v>1298</v>
      </c>
      <c r="G108" s="267"/>
      <c r="H108" s="267" t="s">
        <v>1332</v>
      </c>
      <c r="I108" s="267" t="s">
        <v>1294</v>
      </c>
      <c r="J108" s="267">
        <v>50</v>
      </c>
      <c r="K108" s="279"/>
    </row>
    <row r="109" spans="2:11" s="1" customFormat="1" ht="15" customHeight="1">
      <c r="B109" s="290"/>
      <c r="C109" s="267" t="s">
        <v>1300</v>
      </c>
      <c r="D109" s="267"/>
      <c r="E109" s="267"/>
      <c r="F109" s="288" t="s">
        <v>1292</v>
      </c>
      <c r="G109" s="267"/>
      <c r="H109" s="267" t="s">
        <v>1332</v>
      </c>
      <c r="I109" s="267" t="s">
        <v>1302</v>
      </c>
      <c r="J109" s="267"/>
      <c r="K109" s="279"/>
    </row>
    <row r="110" spans="2:11" s="1" customFormat="1" ht="15" customHeight="1">
      <c r="B110" s="290"/>
      <c r="C110" s="267" t="s">
        <v>1311</v>
      </c>
      <c r="D110" s="267"/>
      <c r="E110" s="267"/>
      <c r="F110" s="288" t="s">
        <v>1298</v>
      </c>
      <c r="G110" s="267"/>
      <c r="H110" s="267" t="s">
        <v>1332</v>
      </c>
      <c r="I110" s="267" t="s">
        <v>1294</v>
      </c>
      <c r="J110" s="267">
        <v>50</v>
      </c>
      <c r="K110" s="279"/>
    </row>
    <row r="111" spans="2:11" s="1" customFormat="1" ht="15" customHeight="1">
      <c r="B111" s="290"/>
      <c r="C111" s="267" t="s">
        <v>1319</v>
      </c>
      <c r="D111" s="267"/>
      <c r="E111" s="267"/>
      <c r="F111" s="288" t="s">
        <v>1298</v>
      </c>
      <c r="G111" s="267"/>
      <c r="H111" s="267" t="s">
        <v>1332</v>
      </c>
      <c r="I111" s="267" t="s">
        <v>1294</v>
      </c>
      <c r="J111" s="267">
        <v>50</v>
      </c>
      <c r="K111" s="279"/>
    </row>
    <row r="112" spans="2:11" s="1" customFormat="1" ht="15" customHeight="1">
      <c r="B112" s="290"/>
      <c r="C112" s="267" t="s">
        <v>1317</v>
      </c>
      <c r="D112" s="267"/>
      <c r="E112" s="267"/>
      <c r="F112" s="288" t="s">
        <v>1298</v>
      </c>
      <c r="G112" s="267"/>
      <c r="H112" s="267" t="s">
        <v>1332</v>
      </c>
      <c r="I112" s="267" t="s">
        <v>1294</v>
      </c>
      <c r="J112" s="267">
        <v>50</v>
      </c>
      <c r="K112" s="279"/>
    </row>
    <row r="113" spans="2:11" s="1" customFormat="1" ht="15" customHeight="1">
      <c r="B113" s="290"/>
      <c r="C113" s="267" t="s">
        <v>55</v>
      </c>
      <c r="D113" s="267"/>
      <c r="E113" s="267"/>
      <c r="F113" s="288" t="s">
        <v>1292</v>
      </c>
      <c r="G113" s="267"/>
      <c r="H113" s="267" t="s">
        <v>1333</v>
      </c>
      <c r="I113" s="267" t="s">
        <v>1294</v>
      </c>
      <c r="J113" s="267">
        <v>20</v>
      </c>
      <c r="K113" s="279"/>
    </row>
    <row r="114" spans="2:11" s="1" customFormat="1" ht="15" customHeight="1">
      <c r="B114" s="290"/>
      <c r="C114" s="267" t="s">
        <v>1334</v>
      </c>
      <c r="D114" s="267"/>
      <c r="E114" s="267"/>
      <c r="F114" s="288" t="s">
        <v>1292</v>
      </c>
      <c r="G114" s="267"/>
      <c r="H114" s="267" t="s">
        <v>1335</v>
      </c>
      <c r="I114" s="267" t="s">
        <v>1294</v>
      </c>
      <c r="J114" s="267">
        <v>120</v>
      </c>
      <c r="K114" s="279"/>
    </row>
    <row r="115" spans="2:11" s="1" customFormat="1" ht="15" customHeight="1">
      <c r="B115" s="290"/>
      <c r="C115" s="267" t="s">
        <v>40</v>
      </c>
      <c r="D115" s="267"/>
      <c r="E115" s="267"/>
      <c r="F115" s="288" t="s">
        <v>1292</v>
      </c>
      <c r="G115" s="267"/>
      <c r="H115" s="267" t="s">
        <v>1336</v>
      </c>
      <c r="I115" s="267" t="s">
        <v>1327</v>
      </c>
      <c r="J115" s="267"/>
      <c r="K115" s="279"/>
    </row>
    <row r="116" spans="2:11" s="1" customFormat="1" ht="15" customHeight="1">
      <c r="B116" s="290"/>
      <c r="C116" s="267" t="s">
        <v>50</v>
      </c>
      <c r="D116" s="267"/>
      <c r="E116" s="267"/>
      <c r="F116" s="288" t="s">
        <v>1292</v>
      </c>
      <c r="G116" s="267"/>
      <c r="H116" s="267" t="s">
        <v>1337</v>
      </c>
      <c r="I116" s="267" t="s">
        <v>1327</v>
      </c>
      <c r="J116" s="267"/>
      <c r="K116" s="279"/>
    </row>
    <row r="117" spans="2:11" s="1" customFormat="1" ht="15" customHeight="1">
      <c r="B117" s="290"/>
      <c r="C117" s="267" t="s">
        <v>59</v>
      </c>
      <c r="D117" s="267"/>
      <c r="E117" s="267"/>
      <c r="F117" s="288" t="s">
        <v>1292</v>
      </c>
      <c r="G117" s="267"/>
      <c r="H117" s="267" t="s">
        <v>1338</v>
      </c>
      <c r="I117" s="267" t="s">
        <v>1339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87" t="s">
        <v>1340</v>
      </c>
      <c r="D122" s="387"/>
      <c r="E122" s="387"/>
      <c r="F122" s="387"/>
      <c r="G122" s="387"/>
      <c r="H122" s="387"/>
      <c r="I122" s="387"/>
      <c r="J122" s="387"/>
      <c r="K122" s="307"/>
    </row>
    <row r="123" spans="2:11" s="1" customFormat="1" ht="17.25" customHeight="1">
      <c r="B123" s="308"/>
      <c r="C123" s="280" t="s">
        <v>1286</v>
      </c>
      <c r="D123" s="280"/>
      <c r="E123" s="280"/>
      <c r="F123" s="280" t="s">
        <v>1287</v>
      </c>
      <c r="G123" s="281"/>
      <c r="H123" s="280" t="s">
        <v>56</v>
      </c>
      <c r="I123" s="280" t="s">
        <v>59</v>
      </c>
      <c r="J123" s="280" t="s">
        <v>1288</v>
      </c>
      <c r="K123" s="309"/>
    </row>
    <row r="124" spans="2:11" s="1" customFormat="1" ht="17.25" customHeight="1">
      <c r="B124" s="308"/>
      <c r="C124" s="282" t="s">
        <v>1289</v>
      </c>
      <c r="D124" s="282"/>
      <c r="E124" s="282"/>
      <c r="F124" s="283" t="s">
        <v>1290</v>
      </c>
      <c r="G124" s="284"/>
      <c r="H124" s="282"/>
      <c r="I124" s="282"/>
      <c r="J124" s="282" t="s">
        <v>1291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1295</v>
      </c>
      <c r="D126" s="287"/>
      <c r="E126" s="287"/>
      <c r="F126" s="288" t="s">
        <v>1292</v>
      </c>
      <c r="G126" s="267"/>
      <c r="H126" s="267" t="s">
        <v>1332</v>
      </c>
      <c r="I126" s="267" t="s">
        <v>1294</v>
      </c>
      <c r="J126" s="267">
        <v>120</v>
      </c>
      <c r="K126" s="313"/>
    </row>
    <row r="127" spans="2:11" s="1" customFormat="1" ht="15" customHeight="1">
      <c r="B127" s="310"/>
      <c r="C127" s="267" t="s">
        <v>1341</v>
      </c>
      <c r="D127" s="267"/>
      <c r="E127" s="267"/>
      <c r="F127" s="288" t="s">
        <v>1292</v>
      </c>
      <c r="G127" s="267"/>
      <c r="H127" s="267" t="s">
        <v>1342</v>
      </c>
      <c r="I127" s="267" t="s">
        <v>1294</v>
      </c>
      <c r="J127" s="267" t="s">
        <v>1343</v>
      </c>
      <c r="K127" s="313"/>
    </row>
    <row r="128" spans="2:11" s="1" customFormat="1" ht="15" customHeight="1">
      <c r="B128" s="310"/>
      <c r="C128" s="267" t="s">
        <v>1240</v>
      </c>
      <c r="D128" s="267"/>
      <c r="E128" s="267"/>
      <c r="F128" s="288" t="s">
        <v>1292</v>
      </c>
      <c r="G128" s="267"/>
      <c r="H128" s="267" t="s">
        <v>1344</v>
      </c>
      <c r="I128" s="267" t="s">
        <v>1294</v>
      </c>
      <c r="J128" s="267" t="s">
        <v>1343</v>
      </c>
      <c r="K128" s="313"/>
    </row>
    <row r="129" spans="2:11" s="1" customFormat="1" ht="15" customHeight="1">
      <c r="B129" s="310"/>
      <c r="C129" s="267" t="s">
        <v>1303</v>
      </c>
      <c r="D129" s="267"/>
      <c r="E129" s="267"/>
      <c r="F129" s="288" t="s">
        <v>1298</v>
      </c>
      <c r="G129" s="267"/>
      <c r="H129" s="267" t="s">
        <v>1304</v>
      </c>
      <c r="I129" s="267" t="s">
        <v>1294</v>
      </c>
      <c r="J129" s="267">
        <v>15</v>
      </c>
      <c r="K129" s="313"/>
    </row>
    <row r="130" spans="2:11" s="1" customFormat="1" ht="15" customHeight="1">
      <c r="B130" s="310"/>
      <c r="C130" s="291" t="s">
        <v>1305</v>
      </c>
      <c r="D130" s="291"/>
      <c r="E130" s="291"/>
      <c r="F130" s="292" t="s">
        <v>1298</v>
      </c>
      <c r="G130" s="291"/>
      <c r="H130" s="291" t="s">
        <v>1306</v>
      </c>
      <c r="I130" s="291" t="s">
        <v>1294</v>
      </c>
      <c r="J130" s="291">
        <v>15</v>
      </c>
      <c r="K130" s="313"/>
    </row>
    <row r="131" spans="2:11" s="1" customFormat="1" ht="15" customHeight="1">
      <c r="B131" s="310"/>
      <c r="C131" s="291" t="s">
        <v>1307</v>
      </c>
      <c r="D131" s="291"/>
      <c r="E131" s="291"/>
      <c r="F131" s="292" t="s">
        <v>1298</v>
      </c>
      <c r="G131" s="291"/>
      <c r="H131" s="291" t="s">
        <v>1308</v>
      </c>
      <c r="I131" s="291" t="s">
        <v>1294</v>
      </c>
      <c r="J131" s="291">
        <v>20</v>
      </c>
      <c r="K131" s="313"/>
    </row>
    <row r="132" spans="2:11" s="1" customFormat="1" ht="15" customHeight="1">
      <c r="B132" s="310"/>
      <c r="C132" s="291" t="s">
        <v>1309</v>
      </c>
      <c r="D132" s="291"/>
      <c r="E132" s="291"/>
      <c r="F132" s="292" t="s">
        <v>1298</v>
      </c>
      <c r="G132" s="291"/>
      <c r="H132" s="291" t="s">
        <v>1310</v>
      </c>
      <c r="I132" s="291" t="s">
        <v>1294</v>
      </c>
      <c r="J132" s="291">
        <v>20</v>
      </c>
      <c r="K132" s="313"/>
    </row>
    <row r="133" spans="2:11" s="1" customFormat="1" ht="15" customHeight="1">
      <c r="B133" s="310"/>
      <c r="C133" s="267" t="s">
        <v>1297</v>
      </c>
      <c r="D133" s="267"/>
      <c r="E133" s="267"/>
      <c r="F133" s="288" t="s">
        <v>1298</v>
      </c>
      <c r="G133" s="267"/>
      <c r="H133" s="267" t="s">
        <v>1332</v>
      </c>
      <c r="I133" s="267" t="s">
        <v>1294</v>
      </c>
      <c r="J133" s="267">
        <v>50</v>
      </c>
      <c r="K133" s="313"/>
    </row>
    <row r="134" spans="2:11" s="1" customFormat="1" ht="15" customHeight="1">
      <c r="B134" s="310"/>
      <c r="C134" s="267" t="s">
        <v>1311</v>
      </c>
      <c r="D134" s="267"/>
      <c r="E134" s="267"/>
      <c r="F134" s="288" t="s">
        <v>1298</v>
      </c>
      <c r="G134" s="267"/>
      <c r="H134" s="267" t="s">
        <v>1332</v>
      </c>
      <c r="I134" s="267" t="s">
        <v>1294</v>
      </c>
      <c r="J134" s="267">
        <v>50</v>
      </c>
      <c r="K134" s="313"/>
    </row>
    <row r="135" spans="2:11" s="1" customFormat="1" ht="15" customHeight="1">
      <c r="B135" s="310"/>
      <c r="C135" s="267" t="s">
        <v>1317</v>
      </c>
      <c r="D135" s="267"/>
      <c r="E135" s="267"/>
      <c r="F135" s="288" t="s">
        <v>1298</v>
      </c>
      <c r="G135" s="267"/>
      <c r="H135" s="267" t="s">
        <v>1332</v>
      </c>
      <c r="I135" s="267" t="s">
        <v>1294</v>
      </c>
      <c r="J135" s="267">
        <v>50</v>
      </c>
      <c r="K135" s="313"/>
    </row>
    <row r="136" spans="2:11" s="1" customFormat="1" ht="15" customHeight="1">
      <c r="B136" s="310"/>
      <c r="C136" s="267" t="s">
        <v>1319</v>
      </c>
      <c r="D136" s="267"/>
      <c r="E136" s="267"/>
      <c r="F136" s="288" t="s">
        <v>1298</v>
      </c>
      <c r="G136" s="267"/>
      <c r="H136" s="267" t="s">
        <v>1332</v>
      </c>
      <c r="I136" s="267" t="s">
        <v>1294</v>
      </c>
      <c r="J136" s="267">
        <v>50</v>
      </c>
      <c r="K136" s="313"/>
    </row>
    <row r="137" spans="2:11" s="1" customFormat="1" ht="15" customHeight="1">
      <c r="B137" s="310"/>
      <c r="C137" s="267" t="s">
        <v>1320</v>
      </c>
      <c r="D137" s="267"/>
      <c r="E137" s="267"/>
      <c r="F137" s="288" t="s">
        <v>1298</v>
      </c>
      <c r="G137" s="267"/>
      <c r="H137" s="267" t="s">
        <v>1345</v>
      </c>
      <c r="I137" s="267" t="s">
        <v>1294</v>
      </c>
      <c r="J137" s="267">
        <v>255</v>
      </c>
      <c r="K137" s="313"/>
    </row>
    <row r="138" spans="2:11" s="1" customFormat="1" ht="15" customHeight="1">
      <c r="B138" s="310"/>
      <c r="C138" s="267" t="s">
        <v>1322</v>
      </c>
      <c r="D138" s="267"/>
      <c r="E138" s="267"/>
      <c r="F138" s="288" t="s">
        <v>1292</v>
      </c>
      <c r="G138" s="267"/>
      <c r="H138" s="267" t="s">
        <v>1346</v>
      </c>
      <c r="I138" s="267" t="s">
        <v>1324</v>
      </c>
      <c r="J138" s="267"/>
      <c r="K138" s="313"/>
    </row>
    <row r="139" spans="2:11" s="1" customFormat="1" ht="15" customHeight="1">
      <c r="B139" s="310"/>
      <c r="C139" s="267" t="s">
        <v>1325</v>
      </c>
      <c r="D139" s="267"/>
      <c r="E139" s="267"/>
      <c r="F139" s="288" t="s">
        <v>1292</v>
      </c>
      <c r="G139" s="267"/>
      <c r="H139" s="267" t="s">
        <v>1347</v>
      </c>
      <c r="I139" s="267" t="s">
        <v>1327</v>
      </c>
      <c r="J139" s="267"/>
      <c r="K139" s="313"/>
    </row>
    <row r="140" spans="2:11" s="1" customFormat="1" ht="15" customHeight="1">
      <c r="B140" s="310"/>
      <c r="C140" s="267" t="s">
        <v>1328</v>
      </c>
      <c r="D140" s="267"/>
      <c r="E140" s="267"/>
      <c r="F140" s="288" t="s">
        <v>1292</v>
      </c>
      <c r="G140" s="267"/>
      <c r="H140" s="267" t="s">
        <v>1328</v>
      </c>
      <c r="I140" s="267" t="s">
        <v>1327</v>
      </c>
      <c r="J140" s="267"/>
      <c r="K140" s="313"/>
    </row>
    <row r="141" spans="2:11" s="1" customFormat="1" ht="15" customHeight="1">
      <c r="B141" s="310"/>
      <c r="C141" s="267" t="s">
        <v>40</v>
      </c>
      <c r="D141" s="267"/>
      <c r="E141" s="267"/>
      <c r="F141" s="288" t="s">
        <v>1292</v>
      </c>
      <c r="G141" s="267"/>
      <c r="H141" s="267" t="s">
        <v>1348</v>
      </c>
      <c r="I141" s="267" t="s">
        <v>1327</v>
      </c>
      <c r="J141" s="267"/>
      <c r="K141" s="313"/>
    </row>
    <row r="142" spans="2:11" s="1" customFormat="1" ht="15" customHeight="1">
      <c r="B142" s="310"/>
      <c r="C142" s="267" t="s">
        <v>1349</v>
      </c>
      <c r="D142" s="267"/>
      <c r="E142" s="267"/>
      <c r="F142" s="288" t="s">
        <v>1292</v>
      </c>
      <c r="G142" s="267"/>
      <c r="H142" s="267" t="s">
        <v>1350</v>
      </c>
      <c r="I142" s="267" t="s">
        <v>1327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86" t="s">
        <v>1351</v>
      </c>
      <c r="D147" s="386"/>
      <c r="E147" s="386"/>
      <c r="F147" s="386"/>
      <c r="G147" s="386"/>
      <c r="H147" s="386"/>
      <c r="I147" s="386"/>
      <c r="J147" s="386"/>
      <c r="K147" s="279"/>
    </row>
    <row r="148" spans="2:11" s="1" customFormat="1" ht="17.25" customHeight="1">
      <c r="B148" s="278"/>
      <c r="C148" s="280" t="s">
        <v>1286</v>
      </c>
      <c r="D148" s="280"/>
      <c r="E148" s="280"/>
      <c r="F148" s="280" t="s">
        <v>1287</v>
      </c>
      <c r="G148" s="281"/>
      <c r="H148" s="280" t="s">
        <v>56</v>
      </c>
      <c r="I148" s="280" t="s">
        <v>59</v>
      </c>
      <c r="J148" s="280" t="s">
        <v>1288</v>
      </c>
      <c r="K148" s="279"/>
    </row>
    <row r="149" spans="2:11" s="1" customFormat="1" ht="17.25" customHeight="1">
      <c r="B149" s="278"/>
      <c r="C149" s="282" t="s">
        <v>1289</v>
      </c>
      <c r="D149" s="282"/>
      <c r="E149" s="282"/>
      <c r="F149" s="283" t="s">
        <v>1290</v>
      </c>
      <c r="G149" s="284"/>
      <c r="H149" s="282"/>
      <c r="I149" s="282"/>
      <c r="J149" s="282" t="s">
        <v>1291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1295</v>
      </c>
      <c r="D151" s="267"/>
      <c r="E151" s="267"/>
      <c r="F151" s="318" t="s">
        <v>1292</v>
      </c>
      <c r="G151" s="267"/>
      <c r="H151" s="317" t="s">
        <v>1332</v>
      </c>
      <c r="I151" s="317" t="s">
        <v>1294</v>
      </c>
      <c r="J151" s="317">
        <v>120</v>
      </c>
      <c r="K151" s="313"/>
    </row>
    <row r="152" spans="2:11" s="1" customFormat="1" ht="15" customHeight="1">
      <c r="B152" s="290"/>
      <c r="C152" s="317" t="s">
        <v>1341</v>
      </c>
      <c r="D152" s="267"/>
      <c r="E152" s="267"/>
      <c r="F152" s="318" t="s">
        <v>1292</v>
      </c>
      <c r="G152" s="267"/>
      <c r="H152" s="317" t="s">
        <v>1352</v>
      </c>
      <c r="I152" s="317" t="s">
        <v>1294</v>
      </c>
      <c r="J152" s="317" t="s">
        <v>1343</v>
      </c>
      <c r="K152" s="313"/>
    </row>
    <row r="153" spans="2:11" s="1" customFormat="1" ht="15" customHeight="1">
      <c r="B153" s="290"/>
      <c r="C153" s="317" t="s">
        <v>1240</v>
      </c>
      <c r="D153" s="267"/>
      <c r="E153" s="267"/>
      <c r="F153" s="318" t="s">
        <v>1292</v>
      </c>
      <c r="G153" s="267"/>
      <c r="H153" s="317" t="s">
        <v>1353</v>
      </c>
      <c r="I153" s="317" t="s">
        <v>1294</v>
      </c>
      <c r="J153" s="317" t="s">
        <v>1343</v>
      </c>
      <c r="K153" s="313"/>
    </row>
    <row r="154" spans="2:11" s="1" customFormat="1" ht="15" customHeight="1">
      <c r="B154" s="290"/>
      <c r="C154" s="317" t="s">
        <v>1297</v>
      </c>
      <c r="D154" s="267"/>
      <c r="E154" s="267"/>
      <c r="F154" s="318" t="s">
        <v>1298</v>
      </c>
      <c r="G154" s="267"/>
      <c r="H154" s="317" t="s">
        <v>1332</v>
      </c>
      <c r="I154" s="317" t="s">
        <v>1294</v>
      </c>
      <c r="J154" s="317">
        <v>50</v>
      </c>
      <c r="K154" s="313"/>
    </row>
    <row r="155" spans="2:11" s="1" customFormat="1" ht="15" customHeight="1">
      <c r="B155" s="290"/>
      <c r="C155" s="317" t="s">
        <v>1300</v>
      </c>
      <c r="D155" s="267"/>
      <c r="E155" s="267"/>
      <c r="F155" s="318" t="s">
        <v>1292</v>
      </c>
      <c r="G155" s="267"/>
      <c r="H155" s="317" t="s">
        <v>1332</v>
      </c>
      <c r="I155" s="317" t="s">
        <v>1302</v>
      </c>
      <c r="J155" s="317"/>
      <c r="K155" s="313"/>
    </row>
    <row r="156" spans="2:11" s="1" customFormat="1" ht="15" customHeight="1">
      <c r="B156" s="290"/>
      <c r="C156" s="317" t="s">
        <v>1311</v>
      </c>
      <c r="D156" s="267"/>
      <c r="E156" s="267"/>
      <c r="F156" s="318" t="s">
        <v>1298</v>
      </c>
      <c r="G156" s="267"/>
      <c r="H156" s="317" t="s">
        <v>1332</v>
      </c>
      <c r="I156" s="317" t="s">
        <v>1294</v>
      </c>
      <c r="J156" s="317">
        <v>50</v>
      </c>
      <c r="K156" s="313"/>
    </row>
    <row r="157" spans="2:11" s="1" customFormat="1" ht="15" customHeight="1">
      <c r="B157" s="290"/>
      <c r="C157" s="317" t="s">
        <v>1319</v>
      </c>
      <c r="D157" s="267"/>
      <c r="E157" s="267"/>
      <c r="F157" s="318" t="s">
        <v>1298</v>
      </c>
      <c r="G157" s="267"/>
      <c r="H157" s="317" t="s">
        <v>1332</v>
      </c>
      <c r="I157" s="317" t="s">
        <v>1294</v>
      </c>
      <c r="J157" s="317">
        <v>50</v>
      </c>
      <c r="K157" s="313"/>
    </row>
    <row r="158" spans="2:11" s="1" customFormat="1" ht="15" customHeight="1">
      <c r="B158" s="290"/>
      <c r="C158" s="317" t="s">
        <v>1317</v>
      </c>
      <c r="D158" s="267"/>
      <c r="E158" s="267"/>
      <c r="F158" s="318" t="s">
        <v>1298</v>
      </c>
      <c r="G158" s="267"/>
      <c r="H158" s="317" t="s">
        <v>1332</v>
      </c>
      <c r="I158" s="317" t="s">
        <v>1294</v>
      </c>
      <c r="J158" s="317">
        <v>50</v>
      </c>
      <c r="K158" s="313"/>
    </row>
    <row r="159" spans="2:11" s="1" customFormat="1" ht="15" customHeight="1">
      <c r="B159" s="290"/>
      <c r="C159" s="317" t="s">
        <v>87</v>
      </c>
      <c r="D159" s="267"/>
      <c r="E159" s="267"/>
      <c r="F159" s="318" t="s">
        <v>1292</v>
      </c>
      <c r="G159" s="267"/>
      <c r="H159" s="317" t="s">
        <v>1354</v>
      </c>
      <c r="I159" s="317" t="s">
        <v>1294</v>
      </c>
      <c r="J159" s="317" t="s">
        <v>1355</v>
      </c>
      <c r="K159" s="313"/>
    </row>
    <row r="160" spans="2:11" s="1" customFormat="1" ht="15" customHeight="1">
      <c r="B160" s="290"/>
      <c r="C160" s="317" t="s">
        <v>1356</v>
      </c>
      <c r="D160" s="267"/>
      <c r="E160" s="267"/>
      <c r="F160" s="318" t="s">
        <v>1292</v>
      </c>
      <c r="G160" s="267"/>
      <c r="H160" s="317" t="s">
        <v>1357</v>
      </c>
      <c r="I160" s="317" t="s">
        <v>1327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87" t="s">
        <v>1358</v>
      </c>
      <c r="D165" s="387"/>
      <c r="E165" s="387"/>
      <c r="F165" s="387"/>
      <c r="G165" s="387"/>
      <c r="H165" s="387"/>
      <c r="I165" s="387"/>
      <c r="J165" s="387"/>
      <c r="K165" s="260"/>
    </row>
    <row r="166" spans="2:11" s="1" customFormat="1" ht="17.25" customHeight="1">
      <c r="B166" s="259"/>
      <c r="C166" s="280" t="s">
        <v>1286</v>
      </c>
      <c r="D166" s="280"/>
      <c r="E166" s="280"/>
      <c r="F166" s="280" t="s">
        <v>1287</v>
      </c>
      <c r="G166" s="322"/>
      <c r="H166" s="323" t="s">
        <v>56</v>
      </c>
      <c r="I166" s="323" t="s">
        <v>59</v>
      </c>
      <c r="J166" s="280" t="s">
        <v>1288</v>
      </c>
      <c r="K166" s="260"/>
    </row>
    <row r="167" spans="2:11" s="1" customFormat="1" ht="17.25" customHeight="1">
      <c r="B167" s="261"/>
      <c r="C167" s="282" t="s">
        <v>1289</v>
      </c>
      <c r="D167" s="282"/>
      <c r="E167" s="282"/>
      <c r="F167" s="283" t="s">
        <v>1290</v>
      </c>
      <c r="G167" s="324"/>
      <c r="H167" s="325"/>
      <c r="I167" s="325"/>
      <c r="J167" s="282" t="s">
        <v>1291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1295</v>
      </c>
      <c r="D169" s="267"/>
      <c r="E169" s="267"/>
      <c r="F169" s="288" t="s">
        <v>1292</v>
      </c>
      <c r="G169" s="267"/>
      <c r="H169" s="267" t="s">
        <v>1332</v>
      </c>
      <c r="I169" s="267" t="s">
        <v>1294</v>
      </c>
      <c r="J169" s="267">
        <v>120</v>
      </c>
      <c r="K169" s="313"/>
    </row>
    <row r="170" spans="2:11" s="1" customFormat="1" ht="15" customHeight="1">
      <c r="B170" s="290"/>
      <c r="C170" s="267" t="s">
        <v>1341</v>
      </c>
      <c r="D170" s="267"/>
      <c r="E170" s="267"/>
      <c r="F170" s="288" t="s">
        <v>1292</v>
      </c>
      <c r="G170" s="267"/>
      <c r="H170" s="267" t="s">
        <v>1342</v>
      </c>
      <c r="I170" s="267" t="s">
        <v>1294</v>
      </c>
      <c r="J170" s="267" t="s">
        <v>1343</v>
      </c>
      <c r="K170" s="313"/>
    </row>
    <row r="171" spans="2:11" s="1" customFormat="1" ht="15" customHeight="1">
      <c r="B171" s="290"/>
      <c r="C171" s="267" t="s">
        <v>1240</v>
      </c>
      <c r="D171" s="267"/>
      <c r="E171" s="267"/>
      <c r="F171" s="288" t="s">
        <v>1292</v>
      </c>
      <c r="G171" s="267"/>
      <c r="H171" s="267" t="s">
        <v>1359</v>
      </c>
      <c r="I171" s="267" t="s">
        <v>1294</v>
      </c>
      <c r="J171" s="267" t="s">
        <v>1343</v>
      </c>
      <c r="K171" s="313"/>
    </row>
    <row r="172" spans="2:11" s="1" customFormat="1" ht="15" customHeight="1">
      <c r="B172" s="290"/>
      <c r="C172" s="267" t="s">
        <v>1297</v>
      </c>
      <c r="D172" s="267"/>
      <c r="E172" s="267"/>
      <c r="F172" s="288" t="s">
        <v>1298</v>
      </c>
      <c r="G172" s="267"/>
      <c r="H172" s="267" t="s">
        <v>1359</v>
      </c>
      <c r="I172" s="267" t="s">
        <v>1294</v>
      </c>
      <c r="J172" s="267">
        <v>50</v>
      </c>
      <c r="K172" s="313"/>
    </row>
    <row r="173" spans="2:11" s="1" customFormat="1" ht="15" customHeight="1">
      <c r="B173" s="290"/>
      <c r="C173" s="267" t="s">
        <v>1300</v>
      </c>
      <c r="D173" s="267"/>
      <c r="E173" s="267"/>
      <c r="F173" s="288" t="s">
        <v>1292</v>
      </c>
      <c r="G173" s="267"/>
      <c r="H173" s="267" t="s">
        <v>1359</v>
      </c>
      <c r="I173" s="267" t="s">
        <v>1302</v>
      </c>
      <c r="J173" s="267"/>
      <c r="K173" s="313"/>
    </row>
    <row r="174" spans="2:11" s="1" customFormat="1" ht="15" customHeight="1">
      <c r="B174" s="290"/>
      <c r="C174" s="267" t="s">
        <v>1311</v>
      </c>
      <c r="D174" s="267"/>
      <c r="E174" s="267"/>
      <c r="F174" s="288" t="s">
        <v>1298</v>
      </c>
      <c r="G174" s="267"/>
      <c r="H174" s="267" t="s">
        <v>1359</v>
      </c>
      <c r="I174" s="267" t="s">
        <v>1294</v>
      </c>
      <c r="J174" s="267">
        <v>50</v>
      </c>
      <c r="K174" s="313"/>
    </row>
    <row r="175" spans="2:11" s="1" customFormat="1" ht="15" customHeight="1">
      <c r="B175" s="290"/>
      <c r="C175" s="267" t="s">
        <v>1319</v>
      </c>
      <c r="D175" s="267"/>
      <c r="E175" s="267"/>
      <c r="F175" s="288" t="s">
        <v>1298</v>
      </c>
      <c r="G175" s="267"/>
      <c r="H175" s="267" t="s">
        <v>1359</v>
      </c>
      <c r="I175" s="267" t="s">
        <v>1294</v>
      </c>
      <c r="J175" s="267">
        <v>50</v>
      </c>
      <c r="K175" s="313"/>
    </row>
    <row r="176" spans="2:11" s="1" customFormat="1" ht="15" customHeight="1">
      <c r="B176" s="290"/>
      <c r="C176" s="267" t="s">
        <v>1317</v>
      </c>
      <c r="D176" s="267"/>
      <c r="E176" s="267"/>
      <c r="F176" s="288" t="s">
        <v>1298</v>
      </c>
      <c r="G176" s="267"/>
      <c r="H176" s="267" t="s">
        <v>1359</v>
      </c>
      <c r="I176" s="267" t="s">
        <v>1294</v>
      </c>
      <c r="J176" s="267">
        <v>50</v>
      </c>
      <c r="K176" s="313"/>
    </row>
    <row r="177" spans="2:11" s="1" customFormat="1" ht="15" customHeight="1">
      <c r="B177" s="290"/>
      <c r="C177" s="267" t="s">
        <v>105</v>
      </c>
      <c r="D177" s="267"/>
      <c r="E177" s="267"/>
      <c r="F177" s="288" t="s">
        <v>1292</v>
      </c>
      <c r="G177" s="267"/>
      <c r="H177" s="267" t="s">
        <v>1360</v>
      </c>
      <c r="I177" s="267" t="s">
        <v>1361</v>
      </c>
      <c r="J177" s="267"/>
      <c r="K177" s="313"/>
    </row>
    <row r="178" spans="2:11" s="1" customFormat="1" ht="15" customHeight="1">
      <c r="B178" s="290"/>
      <c r="C178" s="267" t="s">
        <v>59</v>
      </c>
      <c r="D178" s="267"/>
      <c r="E178" s="267"/>
      <c r="F178" s="288" t="s">
        <v>1292</v>
      </c>
      <c r="G178" s="267"/>
      <c r="H178" s="267" t="s">
        <v>1362</v>
      </c>
      <c r="I178" s="267" t="s">
        <v>1363</v>
      </c>
      <c r="J178" s="267">
        <v>1</v>
      </c>
      <c r="K178" s="313"/>
    </row>
    <row r="179" spans="2:11" s="1" customFormat="1" ht="15" customHeight="1">
      <c r="B179" s="290"/>
      <c r="C179" s="267" t="s">
        <v>55</v>
      </c>
      <c r="D179" s="267"/>
      <c r="E179" s="267"/>
      <c r="F179" s="288" t="s">
        <v>1292</v>
      </c>
      <c r="G179" s="267"/>
      <c r="H179" s="267" t="s">
        <v>1364</v>
      </c>
      <c r="I179" s="267" t="s">
        <v>1294</v>
      </c>
      <c r="J179" s="267">
        <v>20</v>
      </c>
      <c r="K179" s="313"/>
    </row>
    <row r="180" spans="2:11" s="1" customFormat="1" ht="15" customHeight="1">
      <c r="B180" s="290"/>
      <c r="C180" s="267" t="s">
        <v>56</v>
      </c>
      <c r="D180" s="267"/>
      <c r="E180" s="267"/>
      <c r="F180" s="288" t="s">
        <v>1292</v>
      </c>
      <c r="G180" s="267"/>
      <c r="H180" s="267" t="s">
        <v>1365</v>
      </c>
      <c r="I180" s="267" t="s">
        <v>1294</v>
      </c>
      <c r="J180" s="267">
        <v>255</v>
      </c>
      <c r="K180" s="313"/>
    </row>
    <row r="181" spans="2:11" s="1" customFormat="1" ht="15" customHeight="1">
      <c r="B181" s="290"/>
      <c r="C181" s="267" t="s">
        <v>106</v>
      </c>
      <c r="D181" s="267"/>
      <c r="E181" s="267"/>
      <c r="F181" s="288" t="s">
        <v>1292</v>
      </c>
      <c r="G181" s="267"/>
      <c r="H181" s="267" t="s">
        <v>1256</v>
      </c>
      <c r="I181" s="267" t="s">
        <v>1294</v>
      </c>
      <c r="J181" s="267">
        <v>10</v>
      </c>
      <c r="K181" s="313"/>
    </row>
    <row r="182" spans="2:11" s="1" customFormat="1" ht="15" customHeight="1">
      <c r="B182" s="290"/>
      <c r="C182" s="267" t="s">
        <v>107</v>
      </c>
      <c r="D182" s="267"/>
      <c r="E182" s="267"/>
      <c r="F182" s="288" t="s">
        <v>1292</v>
      </c>
      <c r="G182" s="267"/>
      <c r="H182" s="267" t="s">
        <v>1366</v>
      </c>
      <c r="I182" s="267" t="s">
        <v>1327</v>
      </c>
      <c r="J182" s="267"/>
      <c r="K182" s="313"/>
    </row>
    <row r="183" spans="2:11" s="1" customFormat="1" ht="15" customHeight="1">
      <c r="B183" s="290"/>
      <c r="C183" s="267" t="s">
        <v>1367</v>
      </c>
      <c r="D183" s="267"/>
      <c r="E183" s="267"/>
      <c r="F183" s="288" t="s">
        <v>1292</v>
      </c>
      <c r="G183" s="267"/>
      <c r="H183" s="267" t="s">
        <v>1368</v>
      </c>
      <c r="I183" s="267" t="s">
        <v>1327</v>
      </c>
      <c r="J183" s="267"/>
      <c r="K183" s="313"/>
    </row>
    <row r="184" spans="2:11" s="1" customFormat="1" ht="15" customHeight="1">
      <c r="B184" s="290"/>
      <c r="C184" s="267" t="s">
        <v>1356</v>
      </c>
      <c r="D184" s="267"/>
      <c r="E184" s="267"/>
      <c r="F184" s="288" t="s">
        <v>1292</v>
      </c>
      <c r="G184" s="267"/>
      <c r="H184" s="267" t="s">
        <v>1369</v>
      </c>
      <c r="I184" s="267" t="s">
        <v>1327</v>
      </c>
      <c r="J184" s="267"/>
      <c r="K184" s="313"/>
    </row>
    <row r="185" spans="2:11" s="1" customFormat="1" ht="15" customHeight="1">
      <c r="B185" s="290"/>
      <c r="C185" s="267" t="s">
        <v>109</v>
      </c>
      <c r="D185" s="267"/>
      <c r="E185" s="267"/>
      <c r="F185" s="288" t="s">
        <v>1298</v>
      </c>
      <c r="G185" s="267"/>
      <c r="H185" s="267" t="s">
        <v>1370</v>
      </c>
      <c r="I185" s="267" t="s">
        <v>1294</v>
      </c>
      <c r="J185" s="267">
        <v>50</v>
      </c>
      <c r="K185" s="313"/>
    </row>
    <row r="186" spans="2:11" s="1" customFormat="1" ht="15" customHeight="1">
      <c r="B186" s="290"/>
      <c r="C186" s="267" t="s">
        <v>1371</v>
      </c>
      <c r="D186" s="267"/>
      <c r="E186" s="267"/>
      <c r="F186" s="288" t="s">
        <v>1298</v>
      </c>
      <c r="G186" s="267"/>
      <c r="H186" s="267" t="s">
        <v>1372</v>
      </c>
      <c r="I186" s="267" t="s">
        <v>1373</v>
      </c>
      <c r="J186" s="267"/>
      <c r="K186" s="313"/>
    </row>
    <row r="187" spans="2:11" s="1" customFormat="1" ht="15" customHeight="1">
      <c r="B187" s="290"/>
      <c r="C187" s="267" t="s">
        <v>1374</v>
      </c>
      <c r="D187" s="267"/>
      <c r="E187" s="267"/>
      <c r="F187" s="288" t="s">
        <v>1298</v>
      </c>
      <c r="G187" s="267"/>
      <c r="H187" s="267" t="s">
        <v>1375</v>
      </c>
      <c r="I187" s="267" t="s">
        <v>1373</v>
      </c>
      <c r="J187" s="267"/>
      <c r="K187" s="313"/>
    </row>
    <row r="188" spans="2:11" s="1" customFormat="1" ht="15" customHeight="1">
      <c r="B188" s="290"/>
      <c r="C188" s="267" t="s">
        <v>1376</v>
      </c>
      <c r="D188" s="267"/>
      <c r="E188" s="267"/>
      <c r="F188" s="288" t="s">
        <v>1298</v>
      </c>
      <c r="G188" s="267"/>
      <c r="H188" s="267" t="s">
        <v>1377</v>
      </c>
      <c r="I188" s="267" t="s">
        <v>1373</v>
      </c>
      <c r="J188" s="267"/>
      <c r="K188" s="313"/>
    </row>
    <row r="189" spans="2:11" s="1" customFormat="1" ht="15" customHeight="1">
      <c r="B189" s="290"/>
      <c r="C189" s="326" t="s">
        <v>1378</v>
      </c>
      <c r="D189" s="267"/>
      <c r="E189" s="267"/>
      <c r="F189" s="288" t="s">
        <v>1298</v>
      </c>
      <c r="G189" s="267"/>
      <c r="H189" s="267" t="s">
        <v>1379</v>
      </c>
      <c r="I189" s="267" t="s">
        <v>1380</v>
      </c>
      <c r="J189" s="327" t="s">
        <v>1381</v>
      </c>
      <c r="K189" s="313"/>
    </row>
    <row r="190" spans="2:11" s="1" customFormat="1" ht="15" customHeight="1">
      <c r="B190" s="290"/>
      <c r="C190" s="326" t="s">
        <v>44</v>
      </c>
      <c r="D190" s="267"/>
      <c r="E190" s="267"/>
      <c r="F190" s="288" t="s">
        <v>1292</v>
      </c>
      <c r="G190" s="267"/>
      <c r="H190" s="264" t="s">
        <v>1382</v>
      </c>
      <c r="I190" s="267" t="s">
        <v>1383</v>
      </c>
      <c r="J190" s="267"/>
      <c r="K190" s="313"/>
    </row>
    <row r="191" spans="2:11" s="1" customFormat="1" ht="15" customHeight="1">
      <c r="B191" s="290"/>
      <c r="C191" s="326" t="s">
        <v>1384</v>
      </c>
      <c r="D191" s="267"/>
      <c r="E191" s="267"/>
      <c r="F191" s="288" t="s">
        <v>1292</v>
      </c>
      <c r="G191" s="267"/>
      <c r="H191" s="267" t="s">
        <v>1385</v>
      </c>
      <c r="I191" s="267" t="s">
        <v>1327</v>
      </c>
      <c r="J191" s="267"/>
      <c r="K191" s="313"/>
    </row>
    <row r="192" spans="2:11" s="1" customFormat="1" ht="15" customHeight="1">
      <c r="B192" s="290"/>
      <c r="C192" s="326" t="s">
        <v>1386</v>
      </c>
      <c r="D192" s="267"/>
      <c r="E192" s="267"/>
      <c r="F192" s="288" t="s">
        <v>1292</v>
      </c>
      <c r="G192" s="267"/>
      <c r="H192" s="267" t="s">
        <v>1387</v>
      </c>
      <c r="I192" s="267" t="s">
        <v>1327</v>
      </c>
      <c r="J192" s="267"/>
      <c r="K192" s="313"/>
    </row>
    <row r="193" spans="2:11" s="1" customFormat="1" ht="15" customHeight="1">
      <c r="B193" s="290"/>
      <c r="C193" s="326" t="s">
        <v>1388</v>
      </c>
      <c r="D193" s="267"/>
      <c r="E193" s="267"/>
      <c r="F193" s="288" t="s">
        <v>1298</v>
      </c>
      <c r="G193" s="267"/>
      <c r="H193" s="267" t="s">
        <v>1389</v>
      </c>
      <c r="I193" s="267" t="s">
        <v>1327</v>
      </c>
      <c r="J193" s="267"/>
      <c r="K193" s="313"/>
    </row>
    <row r="194" spans="2:11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pans="2:11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spans="2:11" s="1" customFormat="1" ht="13.5">
      <c r="B198" s="256"/>
      <c r="C198" s="257"/>
      <c r="D198" s="257"/>
      <c r="E198" s="257"/>
      <c r="F198" s="257"/>
      <c r="G198" s="257"/>
      <c r="H198" s="257"/>
      <c r="I198" s="257"/>
      <c r="J198" s="257"/>
      <c r="K198" s="258"/>
    </row>
    <row r="199" spans="2:11" s="1" customFormat="1" ht="21">
      <c r="B199" s="259"/>
      <c r="C199" s="387" t="s">
        <v>1390</v>
      </c>
      <c r="D199" s="387"/>
      <c r="E199" s="387"/>
      <c r="F199" s="387"/>
      <c r="G199" s="387"/>
      <c r="H199" s="387"/>
      <c r="I199" s="387"/>
      <c r="J199" s="387"/>
      <c r="K199" s="260"/>
    </row>
    <row r="200" spans="2:11" s="1" customFormat="1" ht="25.5" customHeight="1">
      <c r="B200" s="259"/>
      <c r="C200" s="329" t="s">
        <v>1391</v>
      </c>
      <c r="D200" s="329"/>
      <c r="E200" s="329"/>
      <c r="F200" s="329" t="s">
        <v>1392</v>
      </c>
      <c r="G200" s="330"/>
      <c r="H200" s="388" t="s">
        <v>1393</v>
      </c>
      <c r="I200" s="388"/>
      <c r="J200" s="388"/>
      <c r="K200" s="260"/>
    </row>
    <row r="201" spans="2:1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pans="2:11" s="1" customFormat="1" ht="15" customHeight="1">
      <c r="B202" s="290"/>
      <c r="C202" s="267" t="s">
        <v>1383</v>
      </c>
      <c r="D202" s="267"/>
      <c r="E202" s="267"/>
      <c r="F202" s="288" t="s">
        <v>45</v>
      </c>
      <c r="G202" s="267"/>
      <c r="H202" s="389" t="s">
        <v>1394</v>
      </c>
      <c r="I202" s="389"/>
      <c r="J202" s="389"/>
      <c r="K202" s="313"/>
    </row>
    <row r="203" spans="2:11" s="1" customFormat="1" ht="15" customHeight="1">
      <c r="B203" s="290"/>
      <c r="C203" s="267"/>
      <c r="D203" s="267"/>
      <c r="E203" s="267"/>
      <c r="F203" s="288" t="s">
        <v>46</v>
      </c>
      <c r="G203" s="267"/>
      <c r="H203" s="389" t="s">
        <v>1395</v>
      </c>
      <c r="I203" s="389"/>
      <c r="J203" s="389"/>
      <c r="K203" s="313"/>
    </row>
    <row r="204" spans="2:11" s="1" customFormat="1" ht="15" customHeight="1">
      <c r="B204" s="290"/>
      <c r="C204" s="267"/>
      <c r="D204" s="267"/>
      <c r="E204" s="267"/>
      <c r="F204" s="288" t="s">
        <v>49</v>
      </c>
      <c r="G204" s="267"/>
      <c r="H204" s="389" t="s">
        <v>1396</v>
      </c>
      <c r="I204" s="389"/>
      <c r="J204" s="389"/>
      <c r="K204" s="313"/>
    </row>
    <row r="205" spans="2:11" s="1" customFormat="1" ht="15" customHeight="1">
      <c r="B205" s="290"/>
      <c r="C205" s="267"/>
      <c r="D205" s="267"/>
      <c r="E205" s="267"/>
      <c r="F205" s="288" t="s">
        <v>47</v>
      </c>
      <c r="G205" s="267"/>
      <c r="H205" s="389" t="s">
        <v>1397</v>
      </c>
      <c r="I205" s="389"/>
      <c r="J205" s="389"/>
      <c r="K205" s="313"/>
    </row>
    <row r="206" spans="2:11" s="1" customFormat="1" ht="15" customHeight="1">
      <c r="B206" s="290"/>
      <c r="C206" s="267"/>
      <c r="D206" s="267"/>
      <c r="E206" s="267"/>
      <c r="F206" s="288" t="s">
        <v>48</v>
      </c>
      <c r="G206" s="267"/>
      <c r="H206" s="389" t="s">
        <v>1398</v>
      </c>
      <c r="I206" s="389"/>
      <c r="J206" s="389"/>
      <c r="K206" s="313"/>
    </row>
    <row r="207" spans="2:11" s="1" customFormat="1" ht="15" customHeight="1">
      <c r="B207" s="290"/>
      <c r="C207" s="267"/>
      <c r="D207" s="267"/>
      <c r="E207" s="267"/>
      <c r="F207" s="288"/>
      <c r="G207" s="267"/>
      <c r="H207" s="267"/>
      <c r="I207" s="267"/>
      <c r="J207" s="267"/>
      <c r="K207" s="313"/>
    </row>
    <row r="208" spans="2:11" s="1" customFormat="1" ht="15" customHeight="1">
      <c r="B208" s="290"/>
      <c r="C208" s="267" t="s">
        <v>1339</v>
      </c>
      <c r="D208" s="267"/>
      <c r="E208" s="267"/>
      <c r="F208" s="288" t="s">
        <v>78</v>
      </c>
      <c r="G208" s="267"/>
      <c r="H208" s="389" t="s">
        <v>1399</v>
      </c>
      <c r="I208" s="389"/>
      <c r="J208" s="389"/>
      <c r="K208" s="313"/>
    </row>
    <row r="209" spans="2:11" s="1" customFormat="1" ht="15" customHeight="1">
      <c r="B209" s="290"/>
      <c r="C209" s="267"/>
      <c r="D209" s="267"/>
      <c r="E209" s="267"/>
      <c r="F209" s="288" t="s">
        <v>1234</v>
      </c>
      <c r="G209" s="267"/>
      <c r="H209" s="389" t="s">
        <v>1235</v>
      </c>
      <c r="I209" s="389"/>
      <c r="J209" s="389"/>
      <c r="K209" s="313"/>
    </row>
    <row r="210" spans="2:11" s="1" customFormat="1" ht="15" customHeight="1">
      <c r="B210" s="290"/>
      <c r="C210" s="267"/>
      <c r="D210" s="267"/>
      <c r="E210" s="267"/>
      <c r="F210" s="288" t="s">
        <v>1232</v>
      </c>
      <c r="G210" s="267"/>
      <c r="H210" s="389" t="s">
        <v>1400</v>
      </c>
      <c r="I210" s="389"/>
      <c r="J210" s="389"/>
      <c r="K210" s="313"/>
    </row>
    <row r="211" spans="2:11" s="1" customFormat="1" ht="15" customHeight="1">
      <c r="B211" s="331"/>
      <c r="C211" s="267"/>
      <c r="D211" s="267"/>
      <c r="E211" s="267"/>
      <c r="F211" s="288" t="s">
        <v>1236</v>
      </c>
      <c r="G211" s="326"/>
      <c r="H211" s="390" t="s">
        <v>1237</v>
      </c>
      <c r="I211" s="390"/>
      <c r="J211" s="390"/>
      <c r="K211" s="332"/>
    </row>
    <row r="212" spans="2:11" s="1" customFormat="1" ht="15" customHeight="1">
      <c r="B212" s="331"/>
      <c r="C212" s="267"/>
      <c r="D212" s="267"/>
      <c r="E212" s="267"/>
      <c r="F212" s="288" t="s">
        <v>1238</v>
      </c>
      <c r="G212" s="326"/>
      <c r="H212" s="390" t="s">
        <v>1401</v>
      </c>
      <c r="I212" s="390"/>
      <c r="J212" s="390"/>
      <c r="K212" s="332"/>
    </row>
    <row r="213" spans="2:11" s="1" customFormat="1" ht="15" customHeight="1">
      <c r="B213" s="331"/>
      <c r="C213" s="267"/>
      <c r="D213" s="267"/>
      <c r="E213" s="267"/>
      <c r="F213" s="288"/>
      <c r="G213" s="326"/>
      <c r="H213" s="317"/>
      <c r="I213" s="317"/>
      <c r="J213" s="317"/>
      <c r="K213" s="332"/>
    </row>
    <row r="214" spans="2:11" s="1" customFormat="1" ht="15" customHeight="1">
      <c r="B214" s="331"/>
      <c r="C214" s="267" t="s">
        <v>1363</v>
      </c>
      <c r="D214" s="267"/>
      <c r="E214" s="267"/>
      <c r="F214" s="288">
        <v>1</v>
      </c>
      <c r="G214" s="326"/>
      <c r="H214" s="390" t="s">
        <v>1402</v>
      </c>
      <c r="I214" s="390"/>
      <c r="J214" s="390"/>
      <c r="K214" s="332"/>
    </row>
    <row r="215" spans="2:11" s="1" customFormat="1" ht="15" customHeight="1">
      <c r="B215" s="331"/>
      <c r="C215" s="267"/>
      <c r="D215" s="267"/>
      <c r="E215" s="267"/>
      <c r="F215" s="288">
        <v>2</v>
      </c>
      <c r="G215" s="326"/>
      <c r="H215" s="390" t="s">
        <v>1403</v>
      </c>
      <c r="I215" s="390"/>
      <c r="J215" s="390"/>
      <c r="K215" s="332"/>
    </row>
    <row r="216" spans="2:11" s="1" customFormat="1" ht="15" customHeight="1">
      <c r="B216" s="331"/>
      <c r="C216" s="267"/>
      <c r="D216" s="267"/>
      <c r="E216" s="267"/>
      <c r="F216" s="288">
        <v>3</v>
      </c>
      <c r="G216" s="326"/>
      <c r="H216" s="390" t="s">
        <v>1404</v>
      </c>
      <c r="I216" s="390"/>
      <c r="J216" s="390"/>
      <c r="K216" s="332"/>
    </row>
    <row r="217" spans="2:11" s="1" customFormat="1" ht="15" customHeight="1">
      <c r="B217" s="331"/>
      <c r="C217" s="267"/>
      <c r="D217" s="267"/>
      <c r="E217" s="267"/>
      <c r="F217" s="288">
        <v>4</v>
      </c>
      <c r="G217" s="326"/>
      <c r="H217" s="390" t="s">
        <v>1405</v>
      </c>
      <c r="I217" s="390"/>
      <c r="J217" s="390"/>
      <c r="K217" s="332"/>
    </row>
    <row r="218" spans="2:11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1-163-18a - Výměna výplní...</vt:lpstr>
      <vt:lpstr>VRN - Vedlejší rozpočtové...</vt:lpstr>
      <vt:lpstr>Pokyny pro vyplnění</vt:lpstr>
      <vt:lpstr>'1-163-18a - Výměna výplní...'!Názvy_tisku</vt:lpstr>
      <vt:lpstr>'Rekapitulace stavby'!Názvy_tisku</vt:lpstr>
      <vt:lpstr>'VRN - Vedlejší rozpočtové...'!Názvy_tisku</vt:lpstr>
      <vt:lpstr>'1-163-18a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dcterms:created xsi:type="dcterms:W3CDTF">2021-11-16T13:55:16Z</dcterms:created>
  <dcterms:modified xsi:type="dcterms:W3CDTF">2021-11-19T09:18:41Z</dcterms:modified>
</cp:coreProperties>
</file>